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port\Desktop\Сессии СНД 2020 год\36 Сессия СНД\"/>
    </mc:Choice>
  </mc:AlternateContent>
  <bookViews>
    <workbookView xWindow="480" yWindow="645" windowWidth="19410" windowHeight="9435"/>
  </bookViews>
  <sheets>
    <sheet name="лист1" sheetId="4" r:id="rId1"/>
    <sheet name="Лист3" sheetId="3" r:id="rId2"/>
  </sheets>
  <definedNames>
    <definedName name="_xlnm.Print_Area" localSheetId="0">лист1!$A$1:$G$49</definedName>
  </definedNames>
  <calcPr calcId="162913"/>
</workbook>
</file>

<file path=xl/calcChain.xml><?xml version="1.0" encoding="utf-8"?>
<calcChain xmlns="http://schemas.openxmlformats.org/spreadsheetml/2006/main">
  <c r="G20" i="4" l="1"/>
  <c r="F20" i="4"/>
  <c r="F39" i="4" l="1"/>
  <c r="F42" i="4" l="1"/>
  <c r="F32" i="4"/>
  <c r="F37" i="4"/>
  <c r="F28" i="4"/>
  <c r="F24" i="4"/>
  <c r="F22" i="4"/>
  <c r="F13" i="4"/>
  <c r="F11" i="4"/>
  <c r="F9" i="4"/>
  <c r="F7" i="4"/>
  <c r="F47" i="4" l="1"/>
  <c r="G26" i="4"/>
  <c r="G11" i="4" l="1"/>
  <c r="G44" i="4" l="1"/>
  <c r="G39" i="4"/>
  <c r="G13" i="4" l="1"/>
  <c r="J42" i="4" l="1"/>
  <c r="G42" i="4"/>
  <c r="J38" i="4"/>
  <c r="I38" i="4"/>
  <c r="H37" i="4"/>
  <c r="G37" i="4"/>
  <c r="J36" i="4"/>
  <c r="I36" i="4"/>
  <c r="J35" i="4"/>
  <c r="I35" i="4"/>
  <c r="J34" i="4"/>
  <c r="I34" i="4"/>
  <c r="J33" i="4"/>
  <c r="I33" i="4"/>
  <c r="H32" i="4"/>
  <c r="G32" i="4"/>
  <c r="J31" i="4"/>
  <c r="I31" i="4"/>
  <c r="J30" i="4"/>
  <c r="I30" i="4"/>
  <c r="J29" i="4"/>
  <c r="I29" i="4"/>
  <c r="H28" i="4"/>
  <c r="G28" i="4"/>
  <c r="J27" i="4"/>
  <c r="I27" i="4"/>
  <c r="H26" i="4"/>
  <c r="J26" i="4" s="1"/>
  <c r="J25" i="4"/>
  <c r="I25" i="4"/>
  <c r="H24" i="4"/>
  <c r="G24" i="4"/>
  <c r="J23" i="4"/>
  <c r="I23" i="4"/>
  <c r="H22" i="4"/>
  <c r="G22" i="4"/>
  <c r="J21" i="4"/>
  <c r="I21" i="4"/>
  <c r="H20" i="4"/>
  <c r="J19" i="4"/>
  <c r="I19" i="4"/>
  <c r="H18" i="4"/>
  <c r="G18" i="4"/>
  <c r="J17" i="4"/>
  <c r="I17" i="4"/>
  <c r="J16" i="4"/>
  <c r="I16" i="4"/>
  <c r="J14" i="4"/>
  <c r="I14" i="4"/>
  <c r="H13" i="4"/>
  <c r="J12" i="4"/>
  <c r="I12" i="4"/>
  <c r="H11" i="4"/>
  <c r="J10" i="4"/>
  <c r="I10" i="4"/>
  <c r="H9" i="4"/>
  <c r="G9" i="4"/>
  <c r="J8" i="4"/>
  <c r="I8" i="4"/>
  <c r="H7" i="4"/>
  <c r="G7" i="4"/>
  <c r="J9" i="4" l="1"/>
  <c r="I22" i="4"/>
  <c r="G47" i="4"/>
  <c r="H47" i="4"/>
  <c r="J37" i="4"/>
  <c r="I18" i="4"/>
  <c r="J22" i="4"/>
  <c r="I37" i="4"/>
  <c r="I9" i="4"/>
  <c r="J7" i="4"/>
  <c r="J28" i="4"/>
  <c r="J20" i="4"/>
  <c r="I11" i="4"/>
  <c r="I24" i="4"/>
  <c r="J13" i="4"/>
  <c r="I7" i="4"/>
  <c r="I13" i="4"/>
  <c r="I32" i="4"/>
  <c r="J32" i="4"/>
  <c r="J11" i="4"/>
  <c r="J18" i="4"/>
  <c r="J24" i="4"/>
  <c r="I28" i="4"/>
  <c r="I20" i="4"/>
  <c r="I26" i="4"/>
  <c r="I47" i="4" l="1"/>
  <c r="J47" i="4"/>
</calcChain>
</file>

<file path=xl/sharedStrings.xml><?xml version="1.0" encoding="utf-8"?>
<sst xmlns="http://schemas.openxmlformats.org/spreadsheetml/2006/main" count="74" uniqueCount="58">
  <si>
    <t>тысяч рублей</t>
  </si>
  <si>
    <t>Наименование программы</t>
  </si>
  <si>
    <t>Управление образования администрации МО "Гиагинский район"</t>
  </si>
  <si>
    <t>Управление  культуры администрации МО "Гиагинский район"</t>
  </si>
  <si>
    <t xml:space="preserve"> Администрация МО "Гиагинский район"</t>
  </si>
  <si>
    <t>Управление финансов администрации МО "Гиагинский район"</t>
  </si>
  <si>
    <t>№    п/п</t>
  </si>
  <si>
    <t>1.</t>
  </si>
  <si>
    <t>2.</t>
  </si>
  <si>
    <t>Управление культуры администрации МО "Гиагинский район"</t>
  </si>
  <si>
    <t>Администрация МО "Гиагинский район"</t>
  </si>
  <si>
    <t>МКУ "Централизованная бухгалтерия при управлении культуры администрации МО "Гиагинский район"</t>
  </si>
  <si>
    <t>МКУ "Централизованная бухгалтерия при управлении образования администрации МО "Гиагинский район"</t>
  </si>
  <si>
    <t>Всего</t>
  </si>
  <si>
    <t>Приложение  6    к отчету</t>
  </si>
  <si>
    <t>целевая статья</t>
  </si>
  <si>
    <t>Отклонение (+,-)</t>
  </si>
  <si>
    <t>Процент исполнения к уточненному плану</t>
  </si>
  <si>
    <t>6200000000</t>
  </si>
  <si>
    <t>6Б00000000</t>
  </si>
  <si>
    <t>6Г00000000</t>
  </si>
  <si>
    <t>6Д00000000</t>
  </si>
  <si>
    <t>6И00000000</t>
  </si>
  <si>
    <t>6Л00000000</t>
  </si>
  <si>
    <t>6П00000000</t>
  </si>
  <si>
    <t>6Ц00000000</t>
  </si>
  <si>
    <t>6Ф00000000</t>
  </si>
  <si>
    <t>6300000000</t>
  </si>
  <si>
    <t>6500000000</t>
  </si>
  <si>
    <t>6600000000</t>
  </si>
  <si>
    <t>Фактическое исполнение на 01.10.2016г.</t>
  </si>
  <si>
    <t>Муниципальная программа "Капитальный ремонт общего имущества в многоквартирных домах на 2017 - 2019 годы"</t>
  </si>
  <si>
    <t>6С00000000</t>
  </si>
  <si>
    <t>6У00000000</t>
  </si>
  <si>
    <t>6К00000000</t>
  </si>
  <si>
    <t>Код прямого получателя</t>
  </si>
  <si>
    <t>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</si>
  <si>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</si>
  <si>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Прогнозный бюджет на 2021 год</t>
  </si>
  <si>
    <t xml:space="preserve">Муниципальная программа МО "Гиагинский район" "Развитие образования" </t>
  </si>
  <si>
    <t>Муниципальная программа МО "Гиагинский район" Развитие культуры и искусства"</t>
  </si>
  <si>
    <t>Муниципальная программа МО "Гиагинский район" "Управление муниципальными финансами"</t>
  </si>
  <si>
    <t xml:space="preserve">Муниципальная программа МО "Гиагинский район" "Энергосбережение и повышение энергетической эффективности" </t>
  </si>
  <si>
    <t xml:space="preserve">Муниципальная программа МО "Гиагинский район" "Развитие молодежной политики" </t>
  </si>
  <si>
    <t xml:space="preserve">Муниципальная программа МО "Гиагинский район" "Развитие сельского хозяйства и регулирование рынков сельскохозяйственной продукции, сырья и продовольствия " </t>
  </si>
  <si>
    <t xml:space="preserve">Муниципальная программа МО "Гиагинский район" "Доступная среда" </t>
  </si>
  <si>
    <t xml:space="preserve">Муниципальная программа МО "Развитие информатизации"  </t>
  </si>
  <si>
    <t>Прогнозный бюджет на 2022 год</t>
  </si>
  <si>
    <t>Перечень муниципальных программ муниципального образования "Гиагинский район" с распределением бюджетных ассигнований на плановый период 2021 и 2022 годов</t>
  </si>
  <si>
    <t>Муниципальная программа МО "Гиагинский район" "Социальная помощь ветеранам Великой Отечественной войны 1941-1945 годов"</t>
  </si>
  <si>
    <t>Муниципальная программа МО "Гиагинский район" "Обеспечение безопасности дорожного движения  "</t>
  </si>
  <si>
    <t xml:space="preserve">Муниципальная программа МО "Гиагинский район" "Обеспечение доступным и комфортным жильем и коммунальными услугами " </t>
  </si>
  <si>
    <t xml:space="preserve">Муниципальная программа "Улучшение демографической ситуации на территории муниципального образования "Гиагинский район" </t>
  </si>
  <si>
    <t>Муниципальная программа МО "Гиагинский район" "Развитие физической культуры и спорта  "</t>
  </si>
  <si>
    <t>Е.Деркачева</t>
  </si>
  <si>
    <t xml:space="preserve"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 и безопасности  людей на водных объектах " </t>
  </si>
  <si>
    <t>Приложение № 16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 18 " декабря 2019г. № 286</t>
  </si>
  <si>
    <t>Приложение № 13                                                                                к  решению Совета народных депутатов МО "Гиагинский район"                                                                                                от "18" июня 2020г. №334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</si>
</sst>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 wrapText="1"/>
    </xf>
    <xf numFmtId="164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 applyFill="1" applyAlignment="1">
      <alignment horizontal="right" vertical="top" wrapText="1"/>
    </xf>
    <xf numFmtId="164" fontId="0" fillId="0" borderId="0" xfId="0" applyNumberFormat="1" applyFont="1"/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view="pageBreakPreview" zoomScale="80" zoomScaleNormal="100" zoomScaleSheetLayoutView="80" workbookViewId="0">
      <selection activeCell="P3" sqref="P3"/>
    </sheetView>
  </sheetViews>
  <sheetFormatPr defaultColWidth="9.140625" defaultRowHeight="15" x14ac:dyDescent="0.25"/>
  <cols>
    <col min="1" max="1" width="12.42578125" style="1" customWidth="1"/>
    <col min="2" max="2" width="5.42578125" style="1" customWidth="1"/>
    <col min="3" max="3" width="68" style="1" customWidth="1"/>
    <col min="4" max="4" width="13.5703125" style="1" customWidth="1"/>
    <col min="5" max="5" width="15.7109375" style="1" bestFit="1" customWidth="1"/>
    <col min="6" max="6" width="16.28515625" style="1" customWidth="1"/>
    <col min="7" max="7" width="15.140625" style="38" customWidth="1"/>
    <col min="8" max="8" width="15.140625" style="1" hidden="1" customWidth="1"/>
    <col min="9" max="9" width="14.7109375" style="1" hidden="1" customWidth="1"/>
    <col min="10" max="10" width="13.7109375" style="1" hidden="1" customWidth="1"/>
    <col min="11" max="16384" width="9.140625" style="1"/>
  </cols>
  <sheetData>
    <row r="1" spans="2:11" ht="82.5" customHeight="1" x14ac:dyDescent="0.25">
      <c r="B1" s="2"/>
      <c r="C1" s="2"/>
      <c r="E1" s="52"/>
      <c r="F1" s="63" t="s">
        <v>57</v>
      </c>
      <c r="G1" s="63"/>
      <c r="H1" s="54" t="s">
        <v>14</v>
      </c>
      <c r="I1" s="54"/>
      <c r="J1" s="54"/>
    </row>
    <row r="2" spans="2:11" ht="76.5" customHeight="1" x14ac:dyDescent="0.25">
      <c r="B2" s="2"/>
      <c r="C2" s="2"/>
      <c r="E2" s="52"/>
      <c r="F2" s="63" t="s">
        <v>56</v>
      </c>
      <c r="G2" s="63"/>
      <c r="H2" s="53"/>
      <c r="I2" s="53"/>
      <c r="J2" s="53"/>
    </row>
    <row r="3" spans="2:11" ht="54.75" customHeight="1" x14ac:dyDescent="0.25">
      <c r="B3" s="55" t="s">
        <v>48</v>
      </c>
      <c r="C3" s="55"/>
      <c r="D3" s="55"/>
      <c r="E3" s="55"/>
      <c r="F3" s="55"/>
      <c r="G3" s="55"/>
      <c r="H3" s="55"/>
      <c r="I3" s="55"/>
      <c r="J3" s="55"/>
    </row>
    <row r="4" spans="2:11" ht="21" customHeight="1" x14ac:dyDescent="0.25">
      <c r="B4" s="56" t="s">
        <v>0</v>
      </c>
      <c r="C4" s="56"/>
      <c r="D4" s="56"/>
      <c r="E4" s="56"/>
      <c r="F4" s="56"/>
      <c r="G4" s="56"/>
      <c r="H4" s="8"/>
      <c r="I4" s="8"/>
      <c r="J4" s="8"/>
    </row>
    <row r="5" spans="2:11" ht="15.75" customHeight="1" x14ac:dyDescent="0.25">
      <c r="B5" s="57" t="s">
        <v>6</v>
      </c>
      <c r="C5" s="57" t="s">
        <v>1</v>
      </c>
      <c r="D5" s="57" t="s">
        <v>35</v>
      </c>
      <c r="E5" s="57" t="s">
        <v>15</v>
      </c>
      <c r="F5" s="61" t="s">
        <v>38</v>
      </c>
      <c r="G5" s="58" t="s">
        <v>47</v>
      </c>
      <c r="H5" s="59" t="s">
        <v>30</v>
      </c>
      <c r="I5" s="59" t="s">
        <v>16</v>
      </c>
      <c r="J5" s="59" t="s">
        <v>17</v>
      </c>
    </row>
    <row r="6" spans="2:11" ht="69.75" customHeight="1" x14ac:dyDescent="0.25">
      <c r="B6" s="57"/>
      <c r="C6" s="57"/>
      <c r="D6" s="57"/>
      <c r="E6" s="57"/>
      <c r="F6" s="62"/>
      <c r="G6" s="58"/>
      <c r="H6" s="60"/>
      <c r="I6" s="60"/>
      <c r="J6" s="60"/>
    </row>
    <row r="7" spans="2:11" ht="45" customHeight="1" x14ac:dyDescent="0.25">
      <c r="B7" s="35" t="s">
        <v>7</v>
      </c>
      <c r="C7" s="66" t="s">
        <v>39</v>
      </c>
      <c r="D7" s="66"/>
      <c r="E7" s="16" t="s">
        <v>18</v>
      </c>
      <c r="F7" s="41">
        <f>F8</f>
        <v>420187.8</v>
      </c>
      <c r="G7" s="41">
        <f>G8</f>
        <v>413601.6</v>
      </c>
      <c r="H7" s="10">
        <f>H8</f>
        <v>219527.9</v>
      </c>
      <c r="I7" s="17">
        <f>SUM(H7-G7)</f>
        <v>-194073.69999999998</v>
      </c>
      <c r="J7" s="17">
        <f>SUM(H7/G7*100)</f>
        <v>53.077139933694653</v>
      </c>
    </row>
    <row r="8" spans="2:11" ht="35.25" customHeight="1" x14ac:dyDescent="0.25">
      <c r="B8" s="3"/>
      <c r="C8" s="11" t="s">
        <v>2</v>
      </c>
      <c r="D8" s="12">
        <v>905</v>
      </c>
      <c r="E8" s="13"/>
      <c r="F8" s="43">
        <v>420187.8</v>
      </c>
      <c r="G8" s="43">
        <v>413601.6</v>
      </c>
      <c r="H8" s="14">
        <v>219527.9</v>
      </c>
      <c r="I8" s="15">
        <f t="shared" ref="I8:I47" si="0">SUM(H8-G8)</f>
        <v>-194073.69999999998</v>
      </c>
      <c r="J8" s="33">
        <f>SUM(H8/G8*100)</f>
        <v>53.077139933694653</v>
      </c>
      <c r="K8" s="34"/>
    </row>
    <row r="9" spans="2:11" ht="42.75" customHeight="1" x14ac:dyDescent="0.25">
      <c r="B9" s="35" t="s">
        <v>8</v>
      </c>
      <c r="C9" s="66" t="s">
        <v>40</v>
      </c>
      <c r="D9" s="66"/>
      <c r="E9" s="16" t="s">
        <v>27</v>
      </c>
      <c r="F9" s="42">
        <f>F10</f>
        <v>84673.5</v>
      </c>
      <c r="G9" s="42">
        <f>G10</f>
        <v>106590.2</v>
      </c>
      <c r="H9" s="9">
        <f>H10</f>
        <v>36697.599999999999</v>
      </c>
      <c r="I9" s="17">
        <f t="shared" si="0"/>
        <v>-69892.600000000006</v>
      </c>
      <c r="J9" s="17">
        <f t="shared" ref="J9:J47" si="1">SUM(H9/G9*100)</f>
        <v>34.428681060735414</v>
      </c>
    </row>
    <row r="10" spans="2:11" ht="15.75" x14ac:dyDescent="0.25">
      <c r="B10" s="3"/>
      <c r="C10" s="18" t="s">
        <v>3</v>
      </c>
      <c r="D10" s="12">
        <v>902</v>
      </c>
      <c r="E10" s="13"/>
      <c r="F10" s="43">
        <v>84673.5</v>
      </c>
      <c r="G10" s="43">
        <v>106590.2</v>
      </c>
      <c r="H10" s="14">
        <v>36697.599999999999</v>
      </c>
      <c r="I10" s="15">
        <f t="shared" si="0"/>
        <v>-69892.600000000006</v>
      </c>
      <c r="J10" s="15">
        <f t="shared" si="1"/>
        <v>34.428681060735414</v>
      </c>
    </row>
    <row r="11" spans="2:11" ht="61.5" customHeight="1" x14ac:dyDescent="0.25">
      <c r="B11" s="37">
        <v>3</v>
      </c>
      <c r="C11" s="66" t="s">
        <v>41</v>
      </c>
      <c r="D11" s="66"/>
      <c r="E11" s="16" t="s">
        <v>28</v>
      </c>
      <c r="F11" s="42">
        <f>F12</f>
        <v>19912.599999999999</v>
      </c>
      <c r="G11" s="42">
        <f>G12</f>
        <v>28425.1</v>
      </c>
      <c r="H11" s="9">
        <f>H12</f>
        <v>8160.7</v>
      </c>
      <c r="I11" s="17">
        <f t="shared" si="0"/>
        <v>-20264.399999999998</v>
      </c>
      <c r="J11" s="17">
        <f t="shared" si="1"/>
        <v>28.709485630657412</v>
      </c>
    </row>
    <row r="12" spans="2:11" ht="15.75" x14ac:dyDescent="0.25">
      <c r="B12" s="3"/>
      <c r="C12" s="19" t="s">
        <v>5</v>
      </c>
      <c r="D12" s="12">
        <v>903</v>
      </c>
      <c r="E12" s="13"/>
      <c r="F12" s="43">
        <v>19912.599999999999</v>
      </c>
      <c r="G12" s="43">
        <v>28425.1</v>
      </c>
      <c r="H12" s="14">
        <v>8160.7</v>
      </c>
      <c r="I12" s="15">
        <f t="shared" si="0"/>
        <v>-20264.399999999998</v>
      </c>
      <c r="J12" s="15">
        <f t="shared" si="1"/>
        <v>28.709485630657412</v>
      </c>
    </row>
    <row r="13" spans="2:11" ht="54" customHeight="1" x14ac:dyDescent="0.25">
      <c r="B13" s="35">
        <v>4</v>
      </c>
      <c r="C13" s="69" t="s">
        <v>42</v>
      </c>
      <c r="D13" s="69"/>
      <c r="E13" s="16" t="s">
        <v>29</v>
      </c>
      <c r="F13" s="42">
        <f>F14+F16+F17+F15</f>
        <v>265.89999999999998</v>
      </c>
      <c r="G13" s="42">
        <f>G14+G16+G17+G15</f>
        <v>265.89999999999998</v>
      </c>
      <c r="H13" s="20">
        <f>H14+H16+H17</f>
        <v>875</v>
      </c>
      <c r="I13" s="17">
        <f t="shared" si="0"/>
        <v>609.1</v>
      </c>
      <c r="J13" s="17">
        <f t="shared" si="1"/>
        <v>329.07107935314031</v>
      </c>
    </row>
    <row r="14" spans="2:11" ht="15" customHeight="1" x14ac:dyDescent="0.25">
      <c r="B14" s="3"/>
      <c r="C14" s="11" t="s">
        <v>4</v>
      </c>
      <c r="D14" s="12">
        <v>908</v>
      </c>
      <c r="E14" s="13"/>
      <c r="F14" s="43">
        <v>15</v>
      </c>
      <c r="G14" s="43">
        <v>15</v>
      </c>
      <c r="H14" s="14">
        <v>0</v>
      </c>
      <c r="I14" s="15">
        <f t="shared" si="0"/>
        <v>-15</v>
      </c>
      <c r="J14" s="15">
        <f t="shared" si="1"/>
        <v>0</v>
      </c>
    </row>
    <row r="15" spans="2:11" ht="15" hidden="1" customHeight="1" x14ac:dyDescent="0.25">
      <c r="B15" s="3"/>
      <c r="C15" s="11" t="s">
        <v>5</v>
      </c>
      <c r="D15" s="12">
        <v>903</v>
      </c>
      <c r="E15" s="13"/>
      <c r="F15" s="43" t="s">
        <v>36</v>
      </c>
      <c r="G15" s="43">
        <v>0</v>
      </c>
      <c r="H15" s="14"/>
      <c r="I15" s="15"/>
      <c r="J15" s="15"/>
    </row>
    <row r="16" spans="2:11" ht="15.75" x14ac:dyDescent="0.25">
      <c r="B16" s="3"/>
      <c r="C16" s="11" t="s">
        <v>3</v>
      </c>
      <c r="D16" s="12">
        <v>902</v>
      </c>
      <c r="E16" s="13"/>
      <c r="F16" s="43">
        <v>2</v>
      </c>
      <c r="G16" s="43">
        <v>2</v>
      </c>
      <c r="H16" s="14">
        <v>25</v>
      </c>
      <c r="I16" s="15">
        <f t="shared" si="0"/>
        <v>23</v>
      </c>
      <c r="J16" s="15">
        <f t="shared" si="1"/>
        <v>1250</v>
      </c>
    </row>
    <row r="17" spans="2:10" ht="15.75" x14ac:dyDescent="0.25">
      <c r="B17" s="3"/>
      <c r="C17" s="11" t="s">
        <v>2</v>
      </c>
      <c r="D17" s="12">
        <v>905</v>
      </c>
      <c r="E17" s="13"/>
      <c r="F17" s="43">
        <v>248.9</v>
      </c>
      <c r="G17" s="43">
        <v>248.9</v>
      </c>
      <c r="H17" s="14">
        <v>850</v>
      </c>
      <c r="I17" s="15">
        <f t="shared" si="0"/>
        <v>601.1</v>
      </c>
      <c r="J17" s="15">
        <f t="shared" si="1"/>
        <v>341.50261149055842</v>
      </c>
    </row>
    <row r="18" spans="2:10" ht="41.25" customHeight="1" x14ac:dyDescent="0.25">
      <c r="B18" s="37">
        <v>5</v>
      </c>
      <c r="C18" s="66" t="s">
        <v>43</v>
      </c>
      <c r="D18" s="66"/>
      <c r="E18" s="16" t="s">
        <v>19</v>
      </c>
      <c r="F18" s="44">
        <v>100</v>
      </c>
      <c r="G18" s="42">
        <f>G19</f>
        <v>100</v>
      </c>
      <c r="H18" s="9">
        <f>H19</f>
        <v>210.9</v>
      </c>
      <c r="I18" s="17">
        <f t="shared" si="0"/>
        <v>110.9</v>
      </c>
      <c r="J18" s="17">
        <f t="shared" si="1"/>
        <v>210.9</v>
      </c>
    </row>
    <row r="19" spans="2:10" ht="15.75" x14ac:dyDescent="0.25">
      <c r="B19" s="36"/>
      <c r="C19" s="11" t="s">
        <v>4</v>
      </c>
      <c r="D19" s="12">
        <v>908</v>
      </c>
      <c r="E19" s="13"/>
      <c r="F19" s="43">
        <v>100</v>
      </c>
      <c r="G19" s="43">
        <v>100</v>
      </c>
      <c r="H19" s="14">
        <v>210.9</v>
      </c>
      <c r="I19" s="15">
        <f t="shared" si="0"/>
        <v>110.9</v>
      </c>
      <c r="J19" s="15">
        <f t="shared" si="1"/>
        <v>210.9</v>
      </c>
    </row>
    <row r="20" spans="2:10" ht="63" customHeight="1" x14ac:dyDescent="0.25">
      <c r="B20" s="37">
        <v>6</v>
      </c>
      <c r="C20" s="66" t="s">
        <v>53</v>
      </c>
      <c r="D20" s="66"/>
      <c r="E20" s="16" t="s">
        <v>20</v>
      </c>
      <c r="F20" s="44">
        <f>F21</f>
        <v>260</v>
      </c>
      <c r="G20" s="44">
        <f>G21</f>
        <v>260</v>
      </c>
      <c r="H20" s="9">
        <f>H21</f>
        <v>172.2</v>
      </c>
      <c r="I20" s="17">
        <f t="shared" si="0"/>
        <v>-87.800000000000011</v>
      </c>
      <c r="J20" s="17">
        <f t="shared" si="1"/>
        <v>66.230769230769226</v>
      </c>
    </row>
    <row r="21" spans="2:10" ht="15.75" x14ac:dyDescent="0.25">
      <c r="B21" s="3"/>
      <c r="C21" s="11" t="s">
        <v>4</v>
      </c>
      <c r="D21" s="12">
        <v>908</v>
      </c>
      <c r="E21" s="13"/>
      <c r="F21" s="43">
        <v>260</v>
      </c>
      <c r="G21" s="43">
        <v>260</v>
      </c>
      <c r="H21" s="14">
        <v>172.2</v>
      </c>
      <c r="I21" s="15">
        <f t="shared" si="0"/>
        <v>-87.800000000000011</v>
      </c>
      <c r="J21" s="15">
        <f t="shared" si="1"/>
        <v>66.230769230769226</v>
      </c>
    </row>
    <row r="22" spans="2:10" ht="69.75" customHeight="1" x14ac:dyDescent="0.25">
      <c r="B22" s="37">
        <v>7</v>
      </c>
      <c r="C22" s="66" t="s">
        <v>44</v>
      </c>
      <c r="D22" s="66"/>
      <c r="E22" s="21" t="s">
        <v>21</v>
      </c>
      <c r="F22" s="42">
        <f>F23</f>
        <v>7800.6</v>
      </c>
      <c r="G22" s="42">
        <f>G23</f>
        <v>4587.2</v>
      </c>
      <c r="H22" s="9">
        <f>H23</f>
        <v>4415.6000000000004</v>
      </c>
      <c r="I22" s="17">
        <f t="shared" si="0"/>
        <v>-171.59999999999945</v>
      </c>
      <c r="J22" s="17">
        <f t="shared" si="1"/>
        <v>96.259155912103253</v>
      </c>
    </row>
    <row r="23" spans="2:10" ht="15.75" x14ac:dyDescent="0.25">
      <c r="B23" s="36"/>
      <c r="C23" s="11" t="s">
        <v>4</v>
      </c>
      <c r="D23" s="22">
        <v>908</v>
      </c>
      <c r="E23" s="23"/>
      <c r="F23" s="45">
        <v>7800.6</v>
      </c>
      <c r="G23" s="43">
        <v>4587.2</v>
      </c>
      <c r="H23" s="14">
        <v>4415.6000000000004</v>
      </c>
      <c r="I23" s="15">
        <f t="shared" si="0"/>
        <v>-171.59999999999945</v>
      </c>
      <c r="J23" s="15">
        <f t="shared" si="1"/>
        <v>96.259155912103253</v>
      </c>
    </row>
    <row r="24" spans="2:10" ht="104.25" customHeight="1" x14ac:dyDescent="0.25">
      <c r="B24" s="37">
        <v>8</v>
      </c>
      <c r="C24" s="66" t="s">
        <v>55</v>
      </c>
      <c r="D24" s="66"/>
      <c r="E24" s="21" t="s">
        <v>22</v>
      </c>
      <c r="F24" s="42">
        <f t="shared" ref="F24:H24" si="2">F25</f>
        <v>1634.4</v>
      </c>
      <c r="G24" s="42">
        <f t="shared" si="2"/>
        <v>1690.3</v>
      </c>
      <c r="H24" s="9">
        <f t="shared" si="2"/>
        <v>1048.5</v>
      </c>
      <c r="I24" s="17">
        <f t="shared" si="0"/>
        <v>-641.79999999999995</v>
      </c>
      <c r="J24" s="17">
        <f t="shared" si="1"/>
        <v>62.030408803171035</v>
      </c>
    </row>
    <row r="25" spans="2:10" ht="15.75" x14ac:dyDescent="0.25">
      <c r="B25" s="37"/>
      <c r="C25" s="24" t="s">
        <v>4</v>
      </c>
      <c r="D25" s="25">
        <v>908</v>
      </c>
      <c r="E25" s="23"/>
      <c r="F25" s="45">
        <v>1634.4</v>
      </c>
      <c r="G25" s="43">
        <v>1690.3</v>
      </c>
      <c r="H25" s="14">
        <v>1048.5</v>
      </c>
      <c r="I25" s="15">
        <f t="shared" si="0"/>
        <v>-641.79999999999995</v>
      </c>
      <c r="J25" s="15">
        <f t="shared" si="1"/>
        <v>62.030408803171035</v>
      </c>
    </row>
    <row r="26" spans="2:10" ht="69" customHeight="1" x14ac:dyDescent="0.25">
      <c r="B26" s="37">
        <v>9</v>
      </c>
      <c r="C26" s="66" t="s">
        <v>50</v>
      </c>
      <c r="D26" s="66"/>
      <c r="E26" s="21" t="s">
        <v>23</v>
      </c>
      <c r="F26" s="46">
        <v>100</v>
      </c>
      <c r="G26" s="42">
        <f>G27</f>
        <v>100</v>
      </c>
      <c r="H26" s="9">
        <f>SUM(H27)</f>
        <v>76</v>
      </c>
      <c r="I26" s="17">
        <f t="shared" si="0"/>
        <v>-24</v>
      </c>
      <c r="J26" s="17">
        <f t="shared" si="1"/>
        <v>76</v>
      </c>
    </row>
    <row r="27" spans="2:10" ht="15.75" x14ac:dyDescent="0.25">
      <c r="B27" s="36"/>
      <c r="C27" s="11" t="s">
        <v>2</v>
      </c>
      <c r="D27" s="22">
        <v>905</v>
      </c>
      <c r="E27" s="23"/>
      <c r="F27" s="45">
        <v>100</v>
      </c>
      <c r="G27" s="43">
        <v>100</v>
      </c>
      <c r="H27" s="14">
        <v>76</v>
      </c>
      <c r="I27" s="15">
        <f t="shared" si="0"/>
        <v>-24</v>
      </c>
      <c r="J27" s="15">
        <f t="shared" si="1"/>
        <v>76</v>
      </c>
    </row>
    <row r="28" spans="2:10" ht="43.5" customHeight="1" x14ac:dyDescent="0.25">
      <c r="B28" s="35">
        <v>10</v>
      </c>
      <c r="C28" s="66" t="s">
        <v>45</v>
      </c>
      <c r="D28" s="66"/>
      <c r="E28" s="21" t="s">
        <v>24</v>
      </c>
      <c r="F28" s="42">
        <f>F29+F30+F31</f>
        <v>18.100000000000001</v>
      </c>
      <c r="G28" s="42">
        <f>G29+G30+G31</f>
        <v>18.100000000000001</v>
      </c>
      <c r="H28" s="9">
        <f>H29+H30+H31</f>
        <v>1610</v>
      </c>
      <c r="I28" s="17">
        <f t="shared" si="0"/>
        <v>1591.9</v>
      </c>
      <c r="J28" s="17">
        <f t="shared" si="1"/>
        <v>8895.0276243093904</v>
      </c>
    </row>
    <row r="29" spans="2:10" ht="15.75" x14ac:dyDescent="0.25">
      <c r="B29" s="36"/>
      <c r="C29" s="11" t="s">
        <v>9</v>
      </c>
      <c r="D29" s="22">
        <v>902</v>
      </c>
      <c r="E29" s="23"/>
      <c r="F29" s="45">
        <v>10</v>
      </c>
      <c r="G29" s="43">
        <v>10</v>
      </c>
      <c r="H29" s="14">
        <v>10</v>
      </c>
      <c r="I29" s="15">
        <f t="shared" si="0"/>
        <v>0</v>
      </c>
      <c r="J29" s="15">
        <f t="shared" si="1"/>
        <v>100</v>
      </c>
    </row>
    <row r="30" spans="2:10" ht="15.75" x14ac:dyDescent="0.25">
      <c r="B30" s="36"/>
      <c r="C30" s="11" t="s">
        <v>2</v>
      </c>
      <c r="D30" s="22">
        <v>905</v>
      </c>
      <c r="E30" s="23"/>
      <c r="F30" s="45">
        <v>8.1</v>
      </c>
      <c r="G30" s="43">
        <v>8.1</v>
      </c>
      <c r="H30" s="14">
        <v>1600</v>
      </c>
      <c r="I30" s="15">
        <f t="shared" si="0"/>
        <v>1591.9</v>
      </c>
      <c r="J30" s="15">
        <f t="shared" si="1"/>
        <v>19753.086419753086</v>
      </c>
    </row>
    <row r="31" spans="2:10" ht="15.75" hidden="1" x14ac:dyDescent="0.25">
      <c r="B31" s="3"/>
      <c r="C31" s="11" t="s">
        <v>10</v>
      </c>
      <c r="D31" s="12">
        <v>908</v>
      </c>
      <c r="E31" s="23"/>
      <c r="F31" s="45">
        <v>0</v>
      </c>
      <c r="G31" s="43">
        <v>0</v>
      </c>
      <c r="H31" s="14">
        <v>0</v>
      </c>
      <c r="I31" s="15">
        <f t="shared" si="0"/>
        <v>0</v>
      </c>
      <c r="J31" s="15" t="e">
        <f t="shared" si="1"/>
        <v>#DIV/0!</v>
      </c>
    </row>
    <row r="32" spans="2:10" ht="44.25" customHeight="1" x14ac:dyDescent="0.25">
      <c r="B32" s="37">
        <v>11</v>
      </c>
      <c r="C32" s="66" t="s">
        <v>46</v>
      </c>
      <c r="D32" s="66"/>
      <c r="E32" s="21" t="s">
        <v>25</v>
      </c>
      <c r="F32" s="42">
        <f>F33+F34+F35+F36</f>
        <v>800</v>
      </c>
      <c r="G32" s="42">
        <f>G33+G34+G35+G36</f>
        <v>800</v>
      </c>
      <c r="H32" s="9">
        <f>H33+H34+H35+H36</f>
        <v>65.599999999999994</v>
      </c>
      <c r="I32" s="17">
        <f t="shared" si="0"/>
        <v>-734.4</v>
      </c>
      <c r="J32" s="17">
        <f t="shared" si="1"/>
        <v>8.1999999999999993</v>
      </c>
    </row>
    <row r="33" spans="2:10" ht="12.75" customHeight="1" x14ac:dyDescent="0.25">
      <c r="B33" s="37"/>
      <c r="C33" s="11" t="s">
        <v>10</v>
      </c>
      <c r="D33" s="12">
        <v>908</v>
      </c>
      <c r="E33" s="23"/>
      <c r="F33" s="45">
        <v>800</v>
      </c>
      <c r="G33" s="43">
        <v>800</v>
      </c>
      <c r="H33" s="14">
        <v>0</v>
      </c>
      <c r="I33" s="15">
        <f t="shared" si="0"/>
        <v>-800</v>
      </c>
      <c r="J33" s="15">
        <f t="shared" si="1"/>
        <v>0</v>
      </c>
    </row>
    <row r="34" spans="2:10" ht="31.5" hidden="1" x14ac:dyDescent="0.25">
      <c r="B34" s="37"/>
      <c r="C34" s="11" t="s">
        <v>11</v>
      </c>
      <c r="D34" s="12">
        <v>902</v>
      </c>
      <c r="E34" s="13"/>
      <c r="F34" s="43">
        <v>0</v>
      </c>
      <c r="G34" s="43">
        <v>0</v>
      </c>
      <c r="H34" s="14">
        <v>0</v>
      </c>
      <c r="I34" s="15">
        <f t="shared" si="0"/>
        <v>0</v>
      </c>
      <c r="J34" s="15" t="e">
        <f t="shared" si="1"/>
        <v>#DIV/0!</v>
      </c>
    </row>
    <row r="35" spans="2:10" ht="31.5" hidden="1" x14ac:dyDescent="0.25">
      <c r="B35" s="37"/>
      <c r="C35" s="11" t="s">
        <v>12</v>
      </c>
      <c r="D35" s="12">
        <v>905</v>
      </c>
      <c r="E35" s="13"/>
      <c r="F35" s="43">
        <v>0</v>
      </c>
      <c r="G35" s="43">
        <v>0</v>
      </c>
      <c r="H35" s="14">
        <v>65.599999999999994</v>
      </c>
      <c r="I35" s="15">
        <f t="shared" si="0"/>
        <v>65.599999999999994</v>
      </c>
      <c r="J35" s="15" t="e">
        <f t="shared" si="1"/>
        <v>#DIV/0!</v>
      </c>
    </row>
    <row r="36" spans="2:10" ht="15.75" hidden="1" x14ac:dyDescent="0.25">
      <c r="B36" s="37"/>
      <c r="C36" s="11" t="s">
        <v>2</v>
      </c>
      <c r="D36" s="22">
        <v>905</v>
      </c>
      <c r="E36" s="23"/>
      <c r="F36" s="45">
        <v>0</v>
      </c>
      <c r="G36" s="43">
        <v>0</v>
      </c>
      <c r="H36" s="14">
        <v>0</v>
      </c>
      <c r="I36" s="15">
        <f t="shared" si="0"/>
        <v>0</v>
      </c>
      <c r="J36" s="15" t="e">
        <f t="shared" si="1"/>
        <v>#DIV/0!</v>
      </c>
    </row>
    <row r="37" spans="2:10" ht="60.75" customHeight="1" x14ac:dyDescent="0.25">
      <c r="B37" s="37">
        <v>12</v>
      </c>
      <c r="C37" s="64" t="s">
        <v>51</v>
      </c>
      <c r="D37" s="64"/>
      <c r="E37" s="21" t="s">
        <v>26</v>
      </c>
      <c r="F37" s="42">
        <f>F38</f>
        <v>10651.6</v>
      </c>
      <c r="G37" s="42">
        <f>G38</f>
        <v>11482.3</v>
      </c>
      <c r="H37" s="26">
        <f>H38</f>
        <v>6551.6</v>
      </c>
      <c r="I37" s="17">
        <f t="shared" si="0"/>
        <v>-4930.6999999999989</v>
      </c>
      <c r="J37" s="17">
        <f t="shared" si="1"/>
        <v>57.058254879248935</v>
      </c>
    </row>
    <row r="38" spans="2:10" ht="15.75" x14ac:dyDescent="0.25">
      <c r="B38" s="37"/>
      <c r="C38" s="11" t="s">
        <v>4</v>
      </c>
      <c r="D38" s="22">
        <v>908</v>
      </c>
      <c r="E38" s="23"/>
      <c r="F38" s="45">
        <v>10651.6</v>
      </c>
      <c r="G38" s="43">
        <v>11482.3</v>
      </c>
      <c r="H38" s="28">
        <v>6551.6</v>
      </c>
      <c r="I38" s="15">
        <f t="shared" si="0"/>
        <v>-4930.6999999999989</v>
      </c>
      <c r="J38" s="15">
        <f t="shared" si="1"/>
        <v>57.058254879248935</v>
      </c>
    </row>
    <row r="39" spans="2:10" ht="31.5" customHeight="1" x14ac:dyDescent="0.25">
      <c r="B39" s="37">
        <v>13</v>
      </c>
      <c r="C39" s="67" t="s">
        <v>52</v>
      </c>
      <c r="D39" s="68"/>
      <c r="E39" s="21" t="s">
        <v>33</v>
      </c>
      <c r="F39" s="46">
        <f>F40+F41</f>
        <v>45</v>
      </c>
      <c r="G39" s="44">
        <f>SUM(G41+G40)</f>
        <v>45</v>
      </c>
      <c r="H39" s="27"/>
      <c r="I39" s="15"/>
      <c r="J39" s="15"/>
    </row>
    <row r="40" spans="2:10" ht="15.75" x14ac:dyDescent="0.25">
      <c r="B40" s="37"/>
      <c r="C40" s="11" t="s">
        <v>2</v>
      </c>
      <c r="D40" s="22">
        <v>905</v>
      </c>
      <c r="E40" s="23"/>
      <c r="F40" s="45">
        <v>5</v>
      </c>
      <c r="G40" s="43">
        <v>5</v>
      </c>
      <c r="H40" s="27"/>
      <c r="I40" s="15"/>
      <c r="J40" s="15"/>
    </row>
    <row r="41" spans="2:10" ht="15.75" x14ac:dyDescent="0.25">
      <c r="B41" s="37"/>
      <c r="C41" s="11" t="s">
        <v>4</v>
      </c>
      <c r="D41" s="22">
        <v>908</v>
      </c>
      <c r="E41" s="23"/>
      <c r="F41" s="45">
        <v>40</v>
      </c>
      <c r="G41" s="43">
        <v>40</v>
      </c>
      <c r="H41" s="27"/>
      <c r="I41" s="15"/>
      <c r="J41" s="15"/>
    </row>
    <row r="42" spans="2:10" ht="48.75" customHeight="1" x14ac:dyDescent="0.25">
      <c r="B42" s="37">
        <v>14</v>
      </c>
      <c r="C42" s="32" t="s">
        <v>49</v>
      </c>
      <c r="D42" s="22"/>
      <c r="E42" s="21" t="s">
        <v>32</v>
      </c>
      <c r="F42" s="42">
        <f>F43</f>
        <v>50</v>
      </c>
      <c r="G42" s="42">
        <f>SUM(G43)</f>
        <v>50</v>
      </c>
      <c r="H42" s="26"/>
      <c r="I42" s="17"/>
      <c r="J42" s="26">
        <f>SUM(J43)</f>
        <v>1050</v>
      </c>
    </row>
    <row r="43" spans="2:10" ht="12" customHeight="1" x14ac:dyDescent="0.25">
      <c r="B43" s="37"/>
      <c r="C43" s="11" t="s">
        <v>4</v>
      </c>
      <c r="D43" s="22">
        <v>908</v>
      </c>
      <c r="E43" s="23"/>
      <c r="F43" s="47">
        <v>50</v>
      </c>
      <c r="G43" s="48">
        <v>50</v>
      </c>
      <c r="H43" s="27"/>
      <c r="I43" s="15"/>
      <c r="J43" s="27">
        <v>1050</v>
      </c>
    </row>
    <row r="44" spans="2:10" ht="54" hidden="1" customHeight="1" x14ac:dyDescent="0.25">
      <c r="B44" s="37">
        <v>16</v>
      </c>
      <c r="C44" s="32" t="s">
        <v>31</v>
      </c>
      <c r="D44" s="22"/>
      <c r="E44" s="21" t="s">
        <v>34</v>
      </c>
      <c r="F44" s="49">
        <v>0</v>
      </c>
      <c r="G44" s="50">
        <f>SUM(G45)</f>
        <v>0</v>
      </c>
      <c r="H44" s="27"/>
      <c r="I44" s="15"/>
      <c r="J44" s="27"/>
    </row>
    <row r="45" spans="2:10" ht="15" hidden="1" customHeight="1" x14ac:dyDescent="0.25">
      <c r="B45" s="37"/>
      <c r="C45" s="11" t="s">
        <v>4</v>
      </c>
      <c r="D45" s="22">
        <v>908</v>
      </c>
      <c r="E45" s="23"/>
      <c r="F45" s="47">
        <v>0</v>
      </c>
      <c r="G45" s="48">
        <v>0</v>
      </c>
      <c r="H45" s="27"/>
      <c r="I45" s="15"/>
      <c r="J45" s="27"/>
    </row>
    <row r="46" spans="2:10" ht="15.75" hidden="1" x14ac:dyDescent="0.25">
      <c r="B46" s="37"/>
      <c r="C46" s="11"/>
      <c r="D46" s="22"/>
      <c r="E46" s="23"/>
      <c r="F46" s="47"/>
      <c r="G46" s="48"/>
      <c r="H46" s="27"/>
      <c r="I46" s="15"/>
      <c r="J46" s="27"/>
    </row>
    <row r="47" spans="2:10" ht="15.75" x14ac:dyDescent="0.25">
      <c r="B47" s="3"/>
      <c r="C47" s="29" t="s">
        <v>13</v>
      </c>
      <c r="D47" s="30"/>
      <c r="E47" s="31"/>
      <c r="F47" s="51">
        <f>F7+F9+F11+F13+F18+F20+F22+F24+F26+F28+F32+F37+F39+F42</f>
        <v>546499.5</v>
      </c>
      <c r="G47" s="51">
        <f>G7+G9+G11+G13+G18+G20+G22+G24+G26+G28+G32+G37+G39+G42</f>
        <v>568015.70000000007</v>
      </c>
      <c r="H47" s="10" t="e">
        <f>H38+H32+H28+H26+H24+H23+H21+H19+H13+H12+#REF!+H10+H8</f>
        <v>#REF!</v>
      </c>
      <c r="I47" s="17" t="e">
        <f t="shared" si="0"/>
        <v>#REF!</v>
      </c>
      <c r="J47" s="17" t="e">
        <f t="shared" si="1"/>
        <v>#REF!</v>
      </c>
    </row>
    <row r="48" spans="2:10" ht="29.25" customHeight="1" x14ac:dyDescent="0.25">
      <c r="B48" s="5"/>
      <c r="C48" s="6"/>
      <c r="D48" s="5"/>
      <c r="E48" s="5"/>
      <c r="F48" s="40"/>
      <c r="G48" s="40"/>
    </row>
    <row r="49" spans="2:10" ht="48.75" customHeight="1" x14ac:dyDescent="0.25">
      <c r="B49" s="65" t="s">
        <v>37</v>
      </c>
      <c r="C49" s="65"/>
      <c r="D49" s="4"/>
      <c r="E49" s="4"/>
      <c r="F49" s="4"/>
      <c r="G49" s="39" t="s">
        <v>54</v>
      </c>
      <c r="H49" s="7"/>
      <c r="I49" s="7"/>
      <c r="J49" s="7"/>
    </row>
    <row r="50" spans="2:10" ht="116.25" customHeight="1" x14ac:dyDescent="0.25"/>
  </sheetData>
  <mergeCells count="28">
    <mergeCell ref="C7:D7"/>
    <mergeCell ref="C9:D9"/>
    <mergeCell ref="C11:D11"/>
    <mergeCell ref="C32:D32"/>
    <mergeCell ref="C13:D13"/>
    <mergeCell ref="C37:D37"/>
    <mergeCell ref="B49:C49"/>
    <mergeCell ref="C18:D18"/>
    <mergeCell ref="C20:D20"/>
    <mergeCell ref="C22:D22"/>
    <mergeCell ref="C24:D24"/>
    <mergeCell ref="C26:D26"/>
    <mergeCell ref="C28:D28"/>
    <mergeCell ref="C39:D39"/>
    <mergeCell ref="H1:J1"/>
    <mergeCell ref="B3:J3"/>
    <mergeCell ref="B4:G4"/>
    <mergeCell ref="B5:B6"/>
    <mergeCell ref="C5:C6"/>
    <mergeCell ref="D5:D6"/>
    <mergeCell ref="E5:E6"/>
    <mergeCell ref="G5:G6"/>
    <mergeCell ref="H5:H6"/>
    <mergeCell ref="I5:I6"/>
    <mergeCell ref="J5:J6"/>
    <mergeCell ref="F5:F6"/>
    <mergeCell ref="F1:G1"/>
    <mergeCell ref="F2:G2"/>
  </mergeCells>
  <pageMargins left="0.11811023622047245" right="0.11811023622047245" top="0.35433070866141736" bottom="0.35433070866141736" header="0.31496062992125984" footer="0.31496062992125984"/>
  <pageSetup paperSize="9" scale="58" orientation="portrait" r:id="rId1"/>
  <headerFooter>
    <oddHeader xml:space="preserve"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7" sqref="L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support</cp:lastModifiedBy>
  <cp:lastPrinted>2020-06-19T07:54:29Z</cp:lastPrinted>
  <dcterms:created xsi:type="dcterms:W3CDTF">2013-11-12T13:28:52Z</dcterms:created>
  <dcterms:modified xsi:type="dcterms:W3CDTF">2020-06-25T06:24:22Z</dcterms:modified>
</cp:coreProperties>
</file>