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5850"/>
  </bookViews>
  <sheets>
    <sheet name="2020-2021" sheetId="2" r:id="rId1"/>
  </sheets>
  <definedNames>
    <definedName name="_xlnm._FilterDatabase" localSheetId="0" hidden="1">'2020-2021'!$A$7:$J$459</definedName>
    <definedName name="_xlnm.Print_Area" localSheetId="0">'2020-2021'!$A$1:$J$459</definedName>
  </definedNames>
  <calcPr calcId="145621"/>
</workbook>
</file>

<file path=xl/calcChain.xml><?xml version="1.0" encoding="utf-8"?>
<calcChain xmlns="http://schemas.openxmlformats.org/spreadsheetml/2006/main">
  <c r="J191" i="2" l="1"/>
  <c r="I191" i="2"/>
  <c r="J45" i="2" l="1"/>
  <c r="I45" i="2"/>
  <c r="J41" i="2"/>
  <c r="I41" i="2"/>
  <c r="J190" i="2" l="1"/>
  <c r="I190" i="2"/>
  <c r="J27" i="2"/>
  <c r="I27" i="2"/>
  <c r="J26" i="2"/>
  <c r="J185" i="2" l="1"/>
  <c r="I185" i="2"/>
  <c r="J38" i="2" l="1"/>
  <c r="I38" i="2"/>
  <c r="J61" i="2"/>
  <c r="J298" i="2" l="1"/>
  <c r="I298" i="2"/>
  <c r="J417" i="2"/>
  <c r="J391" i="2" l="1"/>
  <c r="J390" i="2" s="1"/>
  <c r="J389" i="2" s="1"/>
  <c r="I391" i="2"/>
  <c r="I390" i="2" s="1"/>
  <c r="I389" i="2" s="1"/>
  <c r="I417" i="2"/>
  <c r="J412" i="2"/>
  <c r="I412" i="2"/>
  <c r="J177" i="2" l="1"/>
  <c r="I177" i="2"/>
  <c r="J146" i="2"/>
  <c r="I146" i="2"/>
  <c r="J427" i="2"/>
  <c r="I427" i="2"/>
  <c r="J208" i="2" l="1"/>
  <c r="I208" i="2"/>
  <c r="J209" i="2"/>
  <c r="I209" i="2"/>
  <c r="J444" i="2" l="1"/>
  <c r="I444" i="2"/>
  <c r="J343" i="2"/>
  <c r="I343" i="2"/>
  <c r="J346" i="2"/>
  <c r="J345" i="2" s="1"/>
  <c r="I346" i="2"/>
  <c r="I345" i="2" s="1"/>
  <c r="J350" i="2"/>
  <c r="J349" i="2" s="1"/>
  <c r="J348" i="2" s="1"/>
  <c r="I350" i="2"/>
  <c r="I349" i="2" s="1"/>
  <c r="I348" i="2" s="1"/>
  <c r="J309" i="2"/>
  <c r="J308" i="2" s="1"/>
  <c r="I309" i="2"/>
  <c r="I308" i="2" s="1"/>
  <c r="J279" i="2"/>
  <c r="I279" i="2"/>
  <c r="I342" i="2" l="1"/>
  <c r="I341" i="2" s="1"/>
  <c r="J342" i="2"/>
  <c r="J341" i="2" s="1"/>
  <c r="J225" i="2"/>
  <c r="I225" i="2"/>
  <c r="J223" i="2" l="1"/>
  <c r="J222" i="2" s="1"/>
  <c r="I223" i="2"/>
  <c r="I222" i="2" s="1"/>
  <c r="J183" i="2"/>
  <c r="I183" i="2"/>
  <c r="J155" i="2"/>
  <c r="J154" i="2" s="1"/>
  <c r="I155" i="2"/>
  <c r="I154" i="2" s="1"/>
  <c r="J137" i="2"/>
  <c r="I137" i="2"/>
  <c r="J71" i="2"/>
  <c r="I71" i="2"/>
  <c r="J62" i="2"/>
  <c r="I62" i="2"/>
  <c r="I61" i="2"/>
  <c r="J37" i="2"/>
  <c r="I37" i="2"/>
  <c r="J75" i="2" l="1"/>
  <c r="J74" i="2" s="1"/>
  <c r="I75" i="2"/>
  <c r="I74" i="2" s="1"/>
  <c r="J77" i="2"/>
  <c r="I77" i="2"/>
  <c r="J73" i="2" l="1"/>
  <c r="I73" i="2"/>
  <c r="I143" i="2" l="1"/>
  <c r="J448" i="2"/>
  <c r="J447" i="2" s="1"/>
  <c r="J446" i="2" s="1"/>
  <c r="I448" i="2"/>
  <c r="I447" i="2" s="1"/>
  <c r="I446" i="2" s="1"/>
  <c r="J324" i="2" l="1"/>
  <c r="I324" i="2"/>
  <c r="J218" i="2" l="1"/>
  <c r="I218" i="2"/>
  <c r="I46" i="2"/>
  <c r="J46" i="2"/>
  <c r="J51" i="2" l="1"/>
  <c r="I51" i="2"/>
  <c r="I145" i="2" l="1"/>
  <c r="J232" i="2" l="1"/>
  <c r="I232" i="2"/>
  <c r="J15" i="2" l="1"/>
  <c r="I15" i="2"/>
  <c r="J330" i="2" l="1"/>
  <c r="I330" i="2"/>
  <c r="J385" i="2" l="1"/>
  <c r="J387" i="2"/>
  <c r="I387" i="2"/>
  <c r="I385" i="2"/>
  <c r="J384" i="2" l="1"/>
  <c r="I384" i="2"/>
  <c r="J171" i="2"/>
  <c r="I171" i="2"/>
  <c r="I383" i="2" l="1"/>
  <c r="I382" i="2"/>
  <c r="J383" i="2"/>
  <c r="J382" i="2"/>
  <c r="J207" i="2"/>
  <c r="J206" i="2" s="1"/>
  <c r="J54" i="2"/>
  <c r="I54" i="2"/>
  <c r="I163" i="2"/>
  <c r="I362" i="2"/>
  <c r="I361" i="2" s="1"/>
  <c r="J121" i="2"/>
  <c r="J120" i="2" s="1"/>
  <c r="J119" i="2" s="1"/>
  <c r="J118" i="2" s="1"/>
  <c r="J117" i="2" s="1"/>
  <c r="I121" i="2"/>
  <c r="I120" i="2" s="1"/>
  <c r="I119" i="2" s="1"/>
  <c r="I118" i="2" s="1"/>
  <c r="I117" i="2" s="1"/>
  <c r="J453" i="2" l="1"/>
  <c r="J452" i="2" s="1"/>
  <c r="J451" i="2" s="1"/>
  <c r="J450" i="2" s="1"/>
  <c r="J443" i="2"/>
  <c r="J442" i="2" s="1"/>
  <c r="J440" i="2"/>
  <c r="J438" i="2"/>
  <c r="J435" i="2"/>
  <c r="J434" i="2" s="1"/>
  <c r="J430" i="2"/>
  <c r="J429" i="2" s="1"/>
  <c r="J428" i="2" s="1"/>
  <c r="J426" i="2"/>
  <c r="J425" i="2" s="1"/>
  <c r="J424" i="2" s="1"/>
  <c r="J423" i="2" s="1"/>
  <c r="J422" i="2" s="1"/>
  <c r="J420" i="2"/>
  <c r="J419" i="2" s="1"/>
  <c r="J418" i="2" s="1"/>
  <c r="J416" i="2"/>
  <c r="J415" i="2" s="1"/>
  <c r="J414" i="2" s="1"/>
  <c r="J411" i="2"/>
  <c r="J410" i="2" s="1"/>
  <c r="J409" i="2" s="1"/>
  <c r="J406" i="2"/>
  <c r="J405" i="2" s="1"/>
  <c r="J404" i="2" s="1"/>
  <c r="J401" i="2"/>
  <c r="J400" i="2" s="1"/>
  <c r="J399" i="2" s="1"/>
  <c r="J397" i="2"/>
  <c r="J396" i="2" s="1"/>
  <c r="J395" i="2" s="1"/>
  <c r="J394" i="2" s="1"/>
  <c r="J380" i="2"/>
  <c r="J379" i="2" s="1"/>
  <c r="J375" i="2"/>
  <c r="J374" i="2" s="1"/>
  <c r="J373" i="2" s="1"/>
  <c r="J371" i="2"/>
  <c r="J370" i="2" s="1"/>
  <c r="J367" i="2"/>
  <c r="J366" i="2" s="1"/>
  <c r="J365" i="2" s="1"/>
  <c r="J364" i="2" s="1"/>
  <c r="J362" i="2"/>
  <c r="J361" i="2" s="1"/>
  <c r="J357" i="2"/>
  <c r="J356" i="2" s="1"/>
  <c r="J338" i="2"/>
  <c r="J337" i="2" s="1"/>
  <c r="J336" i="2" s="1"/>
  <c r="J333" i="2"/>
  <c r="J332" i="2" s="1"/>
  <c r="J327" i="2"/>
  <c r="J326" i="2" s="1"/>
  <c r="J322" i="2"/>
  <c r="J320" i="2"/>
  <c r="J316" i="2"/>
  <c r="J315" i="2" s="1"/>
  <c r="J313" i="2"/>
  <c r="J312" i="2" s="1"/>
  <c r="J311" i="2" s="1"/>
  <c r="J305" i="2"/>
  <c r="J303" i="2"/>
  <c r="J296" i="2"/>
  <c r="J295" i="2" s="1"/>
  <c r="J294" i="2" s="1"/>
  <c r="J293" i="2" s="1"/>
  <c r="J291" i="2"/>
  <c r="J290" i="2" s="1"/>
  <c r="J289" i="2" s="1"/>
  <c r="J288" i="2" s="1"/>
  <c r="J283" i="2"/>
  <c r="J277" i="2"/>
  <c r="J270" i="2"/>
  <c r="J268" i="2"/>
  <c r="J266" i="2"/>
  <c r="J264" i="2"/>
  <c r="J261" i="2"/>
  <c r="J260" i="2" s="1"/>
  <c r="J259" i="2" s="1"/>
  <c r="J253" i="2"/>
  <c r="J252" i="2" s="1"/>
  <c r="J248" i="2"/>
  <c r="J247" i="2" s="1"/>
  <c r="J243" i="2"/>
  <c r="J242" i="2" s="1"/>
  <c r="J238" i="2"/>
  <c r="J236" i="2"/>
  <c r="J235" i="2" s="1"/>
  <c r="J230" i="2"/>
  <c r="J220" i="2"/>
  <c r="J216" i="2"/>
  <c r="J214" i="2"/>
  <c r="J212" i="2"/>
  <c r="J204" i="2"/>
  <c r="J199" i="2"/>
  <c r="J198" i="2" s="1"/>
  <c r="J196" i="2"/>
  <c r="J195" i="2" s="1"/>
  <c r="J193" i="2"/>
  <c r="J192" i="2" s="1"/>
  <c r="J188" i="2"/>
  <c r="J187" i="2" s="1"/>
  <c r="J181" i="2"/>
  <c r="J180" i="2" s="1"/>
  <c r="J178" i="2"/>
  <c r="J176" i="2"/>
  <c r="J174" i="2"/>
  <c r="J169" i="2"/>
  <c r="J167" i="2"/>
  <c r="J165" i="2"/>
  <c r="J163" i="2"/>
  <c r="J160" i="2"/>
  <c r="J152" i="2"/>
  <c r="J150" i="2"/>
  <c r="J147" i="2"/>
  <c r="J145" i="2"/>
  <c r="J143" i="2"/>
  <c r="J140" i="2"/>
  <c r="J139" i="2" s="1"/>
  <c r="J130" i="2"/>
  <c r="J127" i="2" s="1"/>
  <c r="J126" i="2" s="1"/>
  <c r="J125" i="2" s="1"/>
  <c r="J124" i="2" s="1"/>
  <c r="J123" i="2" s="1"/>
  <c r="J128" i="2"/>
  <c r="J115" i="2"/>
  <c r="J114" i="2" s="1"/>
  <c r="J109" i="2"/>
  <c r="J108" i="2" s="1"/>
  <c r="J107" i="2" s="1"/>
  <c r="J106" i="2" s="1"/>
  <c r="J99" i="2"/>
  <c r="J98" i="2" s="1"/>
  <c r="J94" i="2"/>
  <c r="J93" i="2" s="1"/>
  <c r="J89" i="2"/>
  <c r="J88" i="2" s="1"/>
  <c r="J83" i="2"/>
  <c r="J82" i="2" s="1"/>
  <c r="J80" i="2"/>
  <c r="J79" i="2" s="1"/>
  <c r="J67" i="2"/>
  <c r="J65" i="2"/>
  <c r="J64" i="2" s="1"/>
  <c r="J60" i="2"/>
  <c r="J59" i="2" s="1"/>
  <c r="J56" i="2"/>
  <c r="J53" i="2"/>
  <c r="J49" i="2"/>
  <c r="J44" i="2"/>
  <c r="J42" i="2"/>
  <c r="J40" i="2"/>
  <c r="J39" i="2" s="1"/>
  <c r="J35" i="2"/>
  <c r="J29" i="2"/>
  <c r="J25" i="2"/>
  <c r="J24" i="2" s="1"/>
  <c r="J13" i="2"/>
  <c r="J12" i="2" s="1"/>
  <c r="J11" i="2" s="1"/>
  <c r="J34" i="2" l="1"/>
  <c r="J58" i="2"/>
  <c r="J319" i="2"/>
  <c r="J318" i="2" s="1"/>
  <c r="J307" i="2" s="1"/>
  <c r="J369" i="2"/>
  <c r="J23" i="2"/>
  <c r="J22" i="2" s="1"/>
  <c r="J10" i="2"/>
  <c r="J9" i="2" s="1"/>
  <c r="J8" i="2" s="1"/>
  <c r="J355" i="2"/>
  <c r="J113" i="2"/>
  <c r="J378" i="2"/>
  <c r="J377" i="2" s="1"/>
  <c r="J105" i="2"/>
  <c r="J335" i="2"/>
  <c r="J229" i="2"/>
  <c r="J228" i="2" s="1"/>
  <c r="J227" i="2" s="1"/>
  <c r="J48" i="2"/>
  <c r="J393" i="2"/>
  <c r="J162" i="2"/>
  <c r="J173" i="2"/>
  <c r="J360" i="2"/>
  <c r="J359" i="2" s="1"/>
  <c r="J302" i="2"/>
  <c r="J301" i="2" s="1"/>
  <c r="J300" i="2" s="1"/>
  <c r="J263" i="2"/>
  <c r="J340" i="2"/>
  <c r="J437" i="2"/>
  <c r="J433" i="2" s="1"/>
  <c r="J149" i="2"/>
  <c r="J258" i="2"/>
  <c r="J257" i="2" s="1"/>
  <c r="J408" i="2"/>
  <c r="J211" i="2"/>
  <c r="J203" i="2" s="1"/>
  <c r="J201" i="2" s="1"/>
  <c r="J276" i="2"/>
  <c r="J275" i="2" s="1"/>
  <c r="J274" i="2" s="1"/>
  <c r="J273" i="2" s="1"/>
  <c r="J272" i="2" s="1"/>
  <c r="J142" i="2"/>
  <c r="J136" i="2" s="1"/>
  <c r="J413" i="2"/>
  <c r="J87" i="2"/>
  <c r="J86" i="2" s="1"/>
  <c r="J85" i="2" s="1"/>
  <c r="J241" i="2"/>
  <c r="J240" i="2" s="1"/>
  <c r="I443" i="2"/>
  <c r="I442" i="2" s="1"/>
  <c r="I238" i="2"/>
  <c r="J159" i="2" l="1"/>
  <c r="J158" i="2" s="1"/>
  <c r="J157" i="2" s="1"/>
  <c r="J403" i="2"/>
  <c r="J33" i="2"/>
  <c r="J135" i="2"/>
  <c r="J134" i="2" s="1"/>
  <c r="J21" i="2"/>
  <c r="J20" i="2" s="1"/>
  <c r="J287" i="2"/>
  <c r="J104" i="2"/>
  <c r="J103" i="2" s="1"/>
  <c r="J432" i="2"/>
  <c r="J202" i="2"/>
  <c r="J354" i="2"/>
  <c r="J234" i="2"/>
  <c r="I430" i="2"/>
  <c r="I380" i="2"/>
  <c r="I379" i="2" s="1"/>
  <c r="J32" i="2" l="1"/>
  <c r="J31" i="2" s="1"/>
  <c r="I378" i="2"/>
  <c r="I377" i="2" s="1"/>
  <c r="J286" i="2"/>
  <c r="J133" i="2"/>
  <c r="J132" i="2" s="1"/>
  <c r="I401" i="2"/>
  <c r="I313" i="2"/>
  <c r="I316" i="2"/>
  <c r="I315" i="2" s="1"/>
  <c r="I296" i="2"/>
  <c r="I283" i="2"/>
  <c r="J19" i="2" l="1"/>
  <c r="I220" i="2"/>
  <c r="I216" i="2"/>
  <c r="I214" i="2"/>
  <c r="I212" i="2"/>
  <c r="I207" i="2"/>
  <c r="I206" i="2" s="1"/>
  <c r="I204" i="2"/>
  <c r="J455" i="2" l="1"/>
  <c r="I211" i="2"/>
  <c r="I203" i="2" s="1"/>
  <c r="I201" i="2" s="1"/>
  <c r="I199" i="2"/>
  <c r="I198" i="2" s="1"/>
  <c r="I264" i="2"/>
  <c r="I165" i="2"/>
  <c r="I160" i="2"/>
  <c r="I453" i="2"/>
  <c r="I452" i="2" s="1"/>
  <c r="I451" i="2" s="1"/>
  <c r="I450" i="2" s="1"/>
  <c r="I440" i="2"/>
  <c r="I438" i="2"/>
  <c r="I435" i="2"/>
  <c r="I434" i="2" s="1"/>
  <c r="I429" i="2"/>
  <c r="I428" i="2" s="1"/>
  <c r="I426" i="2"/>
  <c r="I425" i="2" s="1"/>
  <c r="I424" i="2" s="1"/>
  <c r="I423" i="2" s="1"/>
  <c r="I422" i="2" s="1"/>
  <c r="I420" i="2"/>
  <c r="I419" i="2" s="1"/>
  <c r="I418" i="2" s="1"/>
  <c r="I416" i="2"/>
  <c r="I411" i="2"/>
  <c r="I410" i="2" s="1"/>
  <c r="I409" i="2" s="1"/>
  <c r="I406" i="2"/>
  <c r="I405" i="2" s="1"/>
  <c r="I404" i="2" s="1"/>
  <c r="I400" i="2"/>
  <c r="I399" i="2" s="1"/>
  <c r="I397" i="2"/>
  <c r="I396" i="2" s="1"/>
  <c r="I395" i="2" s="1"/>
  <c r="I394" i="2" s="1"/>
  <c r="I375" i="2"/>
  <c r="I374" i="2" s="1"/>
  <c r="I373" i="2" s="1"/>
  <c r="I371" i="2"/>
  <c r="I370" i="2" s="1"/>
  <c r="I367" i="2"/>
  <c r="I366" i="2" s="1"/>
  <c r="I365" i="2" s="1"/>
  <c r="I364" i="2" s="1"/>
  <c r="I357" i="2"/>
  <c r="I356" i="2" s="1"/>
  <c r="I338" i="2"/>
  <c r="I337" i="2" s="1"/>
  <c r="I336" i="2" s="1"/>
  <c r="I333" i="2"/>
  <c r="I332" i="2" s="1"/>
  <c r="I327" i="2"/>
  <c r="I326" i="2" s="1"/>
  <c r="I322" i="2"/>
  <c r="I320" i="2"/>
  <c r="I312" i="2"/>
  <c r="I311" i="2" s="1"/>
  <c r="I305" i="2"/>
  <c r="I303" i="2"/>
  <c r="I295" i="2"/>
  <c r="I294" i="2" s="1"/>
  <c r="I293" i="2" s="1"/>
  <c r="I291" i="2"/>
  <c r="I290" i="2" s="1"/>
  <c r="I289" i="2" s="1"/>
  <c r="I288" i="2" s="1"/>
  <c r="I277" i="2"/>
  <c r="I270" i="2"/>
  <c r="I268" i="2"/>
  <c r="I266" i="2"/>
  <c r="I261" i="2"/>
  <c r="I260" i="2" s="1"/>
  <c r="I259" i="2" s="1"/>
  <c r="I253" i="2"/>
  <c r="I252" i="2" s="1"/>
  <c r="I248" i="2"/>
  <c r="I247" i="2" s="1"/>
  <c r="I243" i="2"/>
  <c r="I242" i="2" s="1"/>
  <c r="I236" i="2"/>
  <c r="I235" i="2" s="1"/>
  <c r="I230" i="2"/>
  <c r="I196" i="2"/>
  <c r="I195" i="2" s="1"/>
  <c r="I193" i="2"/>
  <c r="I192" i="2" s="1"/>
  <c r="I188" i="2"/>
  <c r="I187" i="2" s="1"/>
  <c r="I181" i="2"/>
  <c r="I180" i="2" s="1"/>
  <c r="I178" i="2"/>
  <c r="I176" i="2"/>
  <c r="I174" i="2"/>
  <c r="I169" i="2"/>
  <c r="I167" i="2"/>
  <c r="I152" i="2"/>
  <c r="I150" i="2"/>
  <c r="I147" i="2"/>
  <c r="I140" i="2"/>
  <c r="I139" i="2" s="1"/>
  <c r="I130" i="2"/>
  <c r="I127" i="2" s="1"/>
  <c r="I126" i="2" s="1"/>
  <c r="I125" i="2" s="1"/>
  <c r="I124" i="2" s="1"/>
  <c r="I123" i="2" s="1"/>
  <c r="I128" i="2"/>
  <c r="I115" i="2"/>
  <c r="I114" i="2" s="1"/>
  <c r="I109" i="2"/>
  <c r="I108" i="2" s="1"/>
  <c r="I107" i="2" s="1"/>
  <c r="I106" i="2" s="1"/>
  <c r="I99" i="2"/>
  <c r="I98" i="2" s="1"/>
  <c r="I94" i="2"/>
  <c r="I93" i="2" s="1"/>
  <c r="I89" i="2"/>
  <c r="I88" i="2" s="1"/>
  <c r="I83" i="2"/>
  <c r="I82" i="2" s="1"/>
  <c r="I80" i="2"/>
  <c r="I79" i="2" s="1"/>
  <c r="I67" i="2"/>
  <c r="I65" i="2"/>
  <c r="I64" i="2" s="1"/>
  <c r="I60" i="2"/>
  <c r="I59" i="2" s="1"/>
  <c r="I56" i="2"/>
  <c r="I53" i="2"/>
  <c r="I49" i="2"/>
  <c r="I44" i="2"/>
  <c r="I42" i="2"/>
  <c r="I40" i="2"/>
  <c r="I39" i="2" s="1"/>
  <c r="I35" i="2"/>
  <c r="I29" i="2"/>
  <c r="I25" i="2"/>
  <c r="I24" i="2" s="1"/>
  <c r="I13" i="2"/>
  <c r="I34" i="2" l="1"/>
  <c r="I58" i="2"/>
  <c r="I369" i="2"/>
  <c r="I319" i="2"/>
  <c r="I318" i="2" s="1"/>
  <c r="I307" i="2" s="1"/>
  <c r="I23" i="2"/>
  <c r="I22" i="2" s="1"/>
  <c r="I393" i="2"/>
  <c r="I113" i="2"/>
  <c r="I105" i="2"/>
  <c r="I335" i="2"/>
  <c r="I48" i="2"/>
  <c r="I229" i="2"/>
  <c r="I228" i="2" s="1"/>
  <c r="I227" i="2" s="1"/>
  <c r="I162" i="2"/>
  <c r="I159" i="2" s="1"/>
  <c r="I202" i="2"/>
  <c r="I415" i="2"/>
  <c r="I414" i="2" s="1"/>
  <c r="I413" i="2" s="1"/>
  <c r="I263" i="2"/>
  <c r="I142" i="2"/>
  <c r="I136" i="2" s="1"/>
  <c r="I173" i="2"/>
  <c r="I360" i="2"/>
  <c r="I359" i="2" s="1"/>
  <c r="I276" i="2"/>
  <c r="I275" i="2" s="1"/>
  <c r="I274" i="2" s="1"/>
  <c r="I273" i="2" s="1"/>
  <c r="I272" i="2" s="1"/>
  <c r="I302" i="2"/>
  <c r="I301" i="2" s="1"/>
  <c r="I300" i="2" s="1"/>
  <c r="I12" i="2"/>
  <c r="I11" i="2" s="1"/>
  <c r="I437" i="2"/>
  <c r="I433" i="2" s="1"/>
  <c r="I432" i="2" s="1"/>
  <c r="I355" i="2"/>
  <c r="I87" i="2"/>
  <c r="I86" i="2" s="1"/>
  <c r="I85" i="2" s="1"/>
  <c r="I340" i="2"/>
  <c r="I149" i="2"/>
  <c r="I258" i="2"/>
  <c r="I257" i="2" s="1"/>
  <c r="I241" i="2"/>
  <c r="I240" i="2" s="1"/>
  <c r="I158" i="2" l="1"/>
  <c r="I157" i="2" s="1"/>
  <c r="I33" i="2"/>
  <c r="I408" i="2"/>
  <c r="I21" i="2"/>
  <c r="I20" i="2" s="1"/>
  <c r="I10" i="2"/>
  <c r="I9" i="2" s="1"/>
  <c r="I8" i="2" s="1"/>
  <c r="I287" i="2"/>
  <c r="I234" i="2"/>
  <c r="I104" i="2"/>
  <c r="I103" i="2" s="1"/>
  <c r="I135" i="2"/>
  <c r="I134" i="2" s="1"/>
  <c r="I354" i="2"/>
  <c r="I403" i="2" l="1"/>
  <c r="I286" i="2" s="1"/>
  <c r="I32" i="2"/>
  <c r="I31" i="2" s="1"/>
  <c r="I133" i="2"/>
  <c r="I132" i="2" s="1"/>
  <c r="I19" i="2" l="1"/>
  <c r="I455" i="2" l="1"/>
</calcChain>
</file>

<file path=xl/sharedStrings.xml><?xml version="1.0" encoding="utf-8"?>
<sst xmlns="http://schemas.openxmlformats.org/spreadsheetml/2006/main" count="1995" uniqueCount="449">
  <si>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</si>
  <si>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</si>
  <si>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</si>
  <si>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</si>
  <si>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</si>
  <si>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</si>
  <si>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</si>
  <si>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</si>
  <si>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</si>
  <si>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</si>
  <si>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</si>
  <si>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</si>
  <si>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</si>
  <si>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Образование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</si>
  <si>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</si>
  <si>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</si>
  <si>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</si>
  <si>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</si>
  <si>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</si>
  <si>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</si>
  <si>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</si>
  <si>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</si>
  <si>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</si>
  <si>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</si>
  <si>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</si>
  <si>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</si>
  <si>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</si>
  <si>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</si>
  <si>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</si>
  <si>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</si>
  <si>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</si>
  <si>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Руководство и управление в сфере установленных функций</t>
  </si>
  <si>
    <t>Социальная политика</t>
  </si>
  <si>
    <t>Общее образование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</si>
  <si>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</si>
  <si>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</si>
  <si>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</si>
  <si>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</si>
  <si>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</si>
  <si>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</si>
  <si>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</si>
  <si>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</si>
  <si>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</si>
  <si>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</si>
  <si>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</si>
  <si>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</si>
  <si>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</si>
  <si>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</si>
  <si>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</si>
  <si>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</si>
  <si>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</si>
  <si>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</si>
  <si>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</si>
  <si>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</si>
  <si>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</si>
  <si>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</si>
  <si>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</si>
  <si>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</si>
  <si>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</si>
  <si>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</si>
  <si>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</si>
  <si>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</si>
  <si>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</si>
  <si>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</si>
  <si>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</si>
  <si>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Совет народных депутатов муниципального образования "Гиагинский район"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</si>
  <si>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</si>
  <si>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</si>
  <si>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</si>
  <si>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Управление культуры администрации муниципального образования "Гиагинский район"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</si>
  <si>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</si>
  <si>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</si>
  <si>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</si>
  <si>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</si>
  <si>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</si>
  <si>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</si>
  <si>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</si>
  <si>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</si>
  <si>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Подпрограмма «Организационное обеспечение реализации муниципальной программы»</t>
  </si>
  <si>
    <t>Обеспечение функций органов местного самоуправления</t>
  </si>
  <si>
    <t>Управление финансов администрации муниципального образования "Гиагинский район"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</si>
  <si>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</si>
  <si>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</si>
  <si>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</si>
  <si>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</si>
  <si>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Управление образования администрации муниципального образования "Гиагинский район"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</si>
  <si>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</si>
  <si>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</si>
  <si>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</si>
  <si>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</si>
  <si>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</si>
  <si>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</si>
  <si>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</si>
  <si>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Контрольно-счетная палата муниципального образования "Гиагинский район"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</si>
  <si>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</si>
  <si>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</si>
  <si>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</si>
  <si>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Обеспечение деятельности работников подведомственных муниципальных казенных учреждений</t>
  </si>
  <si>
    <t>Администрация муниципального образования "Гиагинский район"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</si>
  <si>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</si>
  <si>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</si>
  <si>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</si>
  <si>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</si>
  <si>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</si>
  <si>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</si>
  <si>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</si>
  <si>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</si>
  <si>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Национальная экономика 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</si>
  <si>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</si>
  <si>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</si>
  <si>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</si>
  <si>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</si>
  <si>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</si>
  <si>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</si>
  <si>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</si>
  <si>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</si>
  <si>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</si>
  <si>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</si>
  <si>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</si>
  <si>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</si>
  <si>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</si>
  <si>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</si>
  <si>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</si>
  <si>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</si>
  <si>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</si>
  <si>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</si>
  <si>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</si>
  <si>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</si>
  <si>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</si>
  <si>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</si>
  <si>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</si>
  <si>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</si>
  <si>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Компенсационные выплаты на оплату жилья и коммунальных услуг</t>
  </si>
  <si>
    <t>Развитие библиотечного дела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</si>
  <si>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</si>
  <si>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</si>
  <si>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</si>
  <si>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>Дорожное хозяйство</t>
  </si>
  <si>
    <t xml:space="preserve">Муниципальная программа  МО "Гиагинский район" "Развитие информатизации" </t>
  </si>
  <si>
    <t xml:space="preserve">Муниципальная программа МО "Гиагинский район"  "Доступная среда"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</si>
  <si>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</si>
  <si>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</si>
  <si>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71 2 00 00100</t>
  </si>
  <si>
    <t>71 0 00 00000</t>
  </si>
  <si>
    <t>71 2 00 00000</t>
  </si>
  <si>
    <t>71 2 00 00400</t>
  </si>
  <si>
    <t>63 0 00 00000</t>
  </si>
  <si>
    <t>63 5 00 00000</t>
  </si>
  <si>
    <t>63 5 03 00600</t>
  </si>
  <si>
    <t>63 1 00 00000</t>
  </si>
  <si>
    <t>63 1 01 00000</t>
  </si>
  <si>
    <t>63 1 03 00600</t>
  </si>
  <si>
    <t>63 1 04 00000</t>
  </si>
  <si>
    <t>6П 0 00 00000</t>
  </si>
  <si>
    <t>6П 0 01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</si>
  <si>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</si>
  <si>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</si>
  <si>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</si>
  <si>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63 2 00 00000</t>
  </si>
  <si>
    <t>63 2 01 00000</t>
  </si>
  <si>
    <t>63 2 03 00600</t>
  </si>
  <si>
    <t>63 3 00 00000</t>
  </si>
  <si>
    <t>63 3 02 00000</t>
  </si>
  <si>
    <t>63 3 02 00010</t>
  </si>
  <si>
    <t>Мероприятия по укреплению пожарной безопасности муниципального бюджетного учреждения культурно-досуговой деятельности</t>
  </si>
  <si>
    <t>63 3 03 00600</t>
  </si>
  <si>
    <t>63 6 00 00000</t>
  </si>
  <si>
    <t>63 6 01 00400</t>
  </si>
  <si>
    <t>63 6 02 00500</t>
  </si>
  <si>
    <t>6Ц 0 00 00000</t>
  </si>
  <si>
    <t>63 6 03 00500</t>
  </si>
  <si>
    <t>72 0 00 00000</t>
  </si>
  <si>
    <t>72 0 01 00000</t>
  </si>
  <si>
    <t>65 0 00 00000</t>
  </si>
  <si>
    <t>65 4 00 00000</t>
  </si>
  <si>
    <t>65 4 01 00000</t>
  </si>
  <si>
    <t>62 0 00 00000</t>
  </si>
  <si>
    <t>62 1 00 00000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</si>
  <si>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</si>
  <si>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</si>
  <si>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</si>
  <si>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</si>
  <si>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</si>
  <si>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</si>
  <si>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</si>
  <si>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</si>
  <si>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</si>
  <si>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</si>
  <si>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</si>
  <si>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</si>
  <si>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</si>
  <si>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</si>
  <si>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Обеспечение доступности объектов социальной направленности  для инвалидов и других маломобильных групп населения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</si>
  <si>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</si>
  <si>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</si>
  <si>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</si>
  <si>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</si>
  <si>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</si>
  <si>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</si>
  <si>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</si>
  <si>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</si>
  <si>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</si>
  <si>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</si>
  <si>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</si>
  <si>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</si>
  <si>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</si>
  <si>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</si>
  <si>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</si>
  <si>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</si>
  <si>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</si>
  <si>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</si>
  <si>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</si>
  <si>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</si>
  <si>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</si>
  <si>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</si>
  <si>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</si>
  <si>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</si>
  <si>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</si>
  <si>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</si>
  <si>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</si>
  <si>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</si>
  <si>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6Д 0 00 00000</t>
  </si>
  <si>
    <t>Транспорт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</si>
  <si>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</si>
  <si>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</si>
  <si>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</si>
  <si>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</si>
  <si>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</si>
  <si>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</si>
  <si>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</si>
  <si>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</si>
  <si>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</si>
  <si>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</si>
  <si>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</si>
  <si>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</si>
  <si>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</si>
  <si>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</si>
  <si>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</si>
  <si>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</si>
  <si>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</si>
  <si>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</si>
  <si>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</si>
  <si>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</si>
  <si>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</si>
  <si>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</si>
  <si>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</si>
  <si>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</si>
  <si>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</si>
  <si>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</si>
  <si>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</si>
  <si>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</si>
  <si>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</si>
  <si>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</si>
  <si>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</si>
  <si>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</si>
  <si>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</si>
  <si>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</si>
  <si>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63 5 04 69010</t>
  </si>
  <si>
    <t>71 0 00 60120</t>
  </si>
  <si>
    <t>71 0 00 60130</t>
  </si>
  <si>
    <t>71 0 00 60140</t>
  </si>
  <si>
    <t>71 0 00 60150</t>
  </si>
  <si>
    <t>62 1 05 69010</t>
  </si>
  <si>
    <t>65 5 00 00000</t>
  </si>
  <si>
    <t>63 1 05 69010</t>
  </si>
  <si>
    <t>63 2 04 69010</t>
  </si>
  <si>
    <t>63 3 04 69010</t>
  </si>
  <si>
    <t>Выравнивание бюджетной обеспеченности сельских поселений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</si>
  <si>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</si>
  <si>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</si>
  <si>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</si>
  <si>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Обеспечение деятельности подведомственного бюджетного учреждения</t>
  </si>
  <si>
    <t>63 5 03 00000</t>
  </si>
  <si>
    <t>63 1 03 00000</t>
  </si>
  <si>
    <t>63 2 03 00000</t>
  </si>
  <si>
    <t>63 3 03 00000</t>
  </si>
  <si>
    <t>Обеспечение деятельности управления культуры администрации МО "Гиагинский район"</t>
  </si>
  <si>
    <t>63 6 01 00000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</si>
  <si>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</si>
  <si>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</si>
  <si>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</si>
  <si>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</si>
  <si>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62 2 03 00000</t>
  </si>
  <si>
    <t>62 2 03 00010</t>
  </si>
  <si>
    <t>62 2 03 00020</t>
  </si>
  <si>
    <t>62 2 03 00060</t>
  </si>
  <si>
    <t>62 2 03 00040</t>
  </si>
  <si>
    <t>62 2 03 00050</t>
  </si>
  <si>
    <t>62 2 04 00600</t>
  </si>
  <si>
    <t>62 2 04 60090</t>
  </si>
  <si>
    <t>62 2 05 69010</t>
  </si>
  <si>
    <t>62 3 03 00600</t>
  </si>
  <si>
    <t>Обеспечение деятельности управления образования администрации МО "Гиагинский район"</t>
  </si>
  <si>
    <t>Обеспечение деятельности управления финансов администрации МО "Гиагинский район"</t>
  </si>
  <si>
    <t>65 5 01 00000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</si>
  <si>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</si>
  <si>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</si>
  <si>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</si>
  <si>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</si>
  <si>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Обеспечение  деятельности подведомственных муниципальных казенных учреждений</t>
  </si>
  <si>
    <t>62 4 03 00000</t>
  </si>
  <si>
    <t>62 3 04 00000</t>
  </si>
  <si>
    <t>62 3 04 00010</t>
  </si>
  <si>
    <t>62 3 04 00020</t>
  </si>
  <si>
    <t>62 3 04 00030</t>
  </si>
  <si>
    <t>62 3 05 69010</t>
  </si>
  <si>
    <t>63 6 03 00000</t>
  </si>
  <si>
    <t>72 0 04 00000</t>
  </si>
  <si>
    <t>72 0 05 00000</t>
  </si>
  <si>
    <t>72 0 06 00010</t>
  </si>
  <si>
    <t xml:space="preserve">Осуществление подготовки и проведение мероприятий, связанных с призывом на военную службу 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</si>
  <si>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</si>
  <si>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</si>
  <si>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</si>
  <si>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Создание благоприятных условий для воспитанников дошкольных образовательных организаций в соответствии с требованиями санитарных норм и правил</t>
  </si>
  <si>
    <t>Доп. клас- сиф.</t>
  </si>
  <si>
    <t>6П 0 01 L0270</t>
  </si>
  <si>
    <t>6П 0 06 L0270</t>
  </si>
  <si>
    <t>62 2 06 00000</t>
  </si>
  <si>
    <t>62 3 03 00000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</si>
  <si>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</si>
  <si>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</si>
  <si>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</si>
  <si>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Жилищное хозяйство</t>
  </si>
  <si>
    <t>Ведомственная целевая программа "Регулирование имущественных отношений" на 2014-2020 годы на территории МО "Гиагинский район""</t>
  </si>
  <si>
    <t>6У 0 00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</si>
  <si>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</si>
  <si>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01 00000</t>
  </si>
  <si>
    <t>Мероприятия по укреплению института семьи и повышению статуса семьи в обществе</t>
  </si>
  <si>
    <t>6У 0 02 00000</t>
  </si>
  <si>
    <t>Пропаганда здорового и активного образа жизни</t>
  </si>
  <si>
    <t>6У 0 03 00000</t>
  </si>
  <si>
    <t>Повышение материнства, отцовства и детства</t>
  </si>
  <si>
    <t>6С 0 00 00000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</si>
  <si>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</si>
  <si>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</si>
  <si>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</si>
  <si>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</si>
  <si>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62 3 04 00040</t>
  </si>
  <si>
    <t>Создание в муниципальных образовательных организациях условий для инклюзивного обучения детей-инвалидов</t>
  </si>
  <si>
    <t>Дотации на выравнивание бюджетной обеспеченности сельских поселений за счет средств бюджета республики Адыгея</t>
  </si>
  <si>
    <t>Мероприятия по созданию комфортных условий для деятельности и отдыха жителей района</t>
  </si>
  <si>
    <t>63 1 08 00000</t>
  </si>
  <si>
    <t>65 4 01 00010</t>
  </si>
  <si>
    <t>Муниципальная программа муниципального образования "Гиагинский район" "Обеспечение доступным и комфортным жильем" и коммунальными услугами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</si>
  <si>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спорта </t>
  </si>
  <si>
    <t>Дополнительное образование детей</t>
  </si>
  <si>
    <t>17-365</t>
  </si>
  <si>
    <t>Содержание объектов специального назначения за счет средств бюджета МО "Гиагинский район"</t>
  </si>
  <si>
    <t>6Ц 0 01 00000</t>
  </si>
  <si>
    <t>Подпрограмма "Профилактика терроризма и экстремизма, а также минимизация и (или) ликвидации последствий проявления на территории Мо "Гиагинский район""</t>
  </si>
  <si>
    <t>6Ф 4 00 00000</t>
  </si>
  <si>
    <t>Подпрограмма "Долгосрочное финансовое планирование"</t>
  </si>
  <si>
    <t>65 1 00 00000</t>
  </si>
  <si>
    <t>65 1 03 00000</t>
  </si>
  <si>
    <t>Условно утвержденные расходы</t>
  </si>
  <si>
    <t>65 1 03 00800</t>
  </si>
  <si>
    <t>Прогнозирование основных бюджетных параметров бюджета МО "Гиагинский район"</t>
  </si>
  <si>
    <t>62 2 03 00070</t>
  </si>
  <si>
    <t>Реализация мероприятий по устойчивому развитию сельских территорий (развитие водоснабжения)</t>
  </si>
  <si>
    <t>6Д 0 03 L5671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</si>
  <si>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</si>
  <si>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71 0 00 61060</t>
  </si>
  <si>
    <t>Сумма на 2021 год</t>
  </si>
  <si>
    <t>62 2 03 60110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</si>
  <si>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</si>
  <si>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</si>
  <si>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</si>
  <si>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Субсидии на возмещение части затрат по капитальному ремонту многоквартирных домов некоммерческим организациям</t>
  </si>
  <si>
    <t>6Я 0 01 00400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</si>
  <si>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</si>
  <si>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Массовый спорт</t>
  </si>
  <si>
    <t>Строительство и реконструкция в муниципальном образовании "Гиагинский район"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(строительно-монтажных работ) каждого из которых составляет не более 100 миллионов рублей, а также плоскостных сооружений, стоимость строительства и реконструкции каждого из которых составляет не более 25 миллионов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</si>
  <si>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6Г 0 02 00000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</si>
  <si>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</si>
  <si>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6Г 0 02 L4950</t>
  </si>
  <si>
    <t>Ведомственная структура расходов бюджета муниципального образования "Гиагинский район" на плановый период 2021 и 2022 годов</t>
  </si>
  <si>
    <t>Подпрограмма "Сохранение и развитие театрального дела"</t>
  </si>
  <si>
    <t>63 4 00 00000</t>
  </si>
  <si>
    <t xml:space="preserve">63 4 01 00600 </t>
  </si>
  <si>
    <t>63 4 01 00600</t>
  </si>
  <si>
    <t>63 4 02 69010</t>
  </si>
  <si>
    <t>Сумма на 2022 год</t>
  </si>
  <si>
    <t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</si>
  <si>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63 1 02 00010</t>
  </si>
  <si>
    <t>6П 0 04 00000</t>
  </si>
  <si>
    <t>Проведение благотворительных марафонов</t>
  </si>
  <si>
    <t>63 3 02 00070</t>
  </si>
  <si>
    <t>63 3 06 L5191</t>
  </si>
  <si>
    <t>Обеспечение безопасности воспитанников и работников дошкольных образовательных организаций</t>
  </si>
  <si>
    <t>62 1 02 00000</t>
  </si>
  <si>
    <t>62 2 03 00080</t>
  </si>
  <si>
    <t>72 0 08 00300</t>
  </si>
  <si>
    <t>Реализация основных мероприятий подпрограммы "Профилактика терроризма и экстремизма, а также минимизации и (или) ликвидации последствий проявления терроризма и экстремизма"</t>
  </si>
  <si>
    <t>6И 1 01 00000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</si>
  <si>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</si>
  <si>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6И 2 00 00000</t>
  </si>
  <si>
    <t>Реализация основных мероприятий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</si>
  <si>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6И 2 01 00000</t>
  </si>
  <si>
    <t>Подпрограмма "Обеспечение деятельности МКУ ЕДДС МО "Гиагинский район"</t>
  </si>
  <si>
    <t>6И 3 00 00000</t>
  </si>
  <si>
    <t>Реализация основных мероприятий подпрограммы "Обеспечение деятельности МКУ ЕДДС МО "Гиагинский район"</t>
  </si>
  <si>
    <t>6И 3 01 00000</t>
  </si>
  <si>
    <t>6И 3 01 00500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</si>
  <si>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</si>
  <si>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6Ф 1 01 L4970</t>
  </si>
  <si>
    <t>6И 1 00 00000</t>
  </si>
  <si>
    <t xml:space="preserve">62 2 E2 50970 </t>
  </si>
  <si>
    <t xml:space="preserve">Развитие казачьей культуры 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</si>
  <si>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</si>
  <si>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Поддержка отрасли культуры (подключение муниципальных общедоступных библиотек и государственных 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</si>
  <si>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Обеспечение функционирования модели персонифицированного финансирования  дополнительного образования детей</t>
  </si>
  <si>
    <t>62 3 03 0П600</t>
  </si>
  <si>
    <t>Подпрограмма "Ремонт жилья ветеранов Великой отечественной войны 1941-1945 годов"</t>
  </si>
  <si>
    <t>6Д 2 01 L5671</t>
  </si>
  <si>
    <t>Обеспечение комплексного развития сельских территорий (развитие газификации на сельских территориях)</t>
  </si>
  <si>
    <t>Подпрограмма "Комплексное развитие сельских территорий Гиагинского района"</t>
  </si>
  <si>
    <t>6Д 2 00 00000</t>
  </si>
  <si>
    <t>Муниципальная программа МО "Гиагинский район"  "Развитие сельского хозяйства и комплексного развития сельских территорий"</t>
  </si>
  <si>
    <t>6Д 2 03 L5761</t>
  </si>
  <si>
    <t>Благоустройство</t>
  </si>
  <si>
    <t>Реализация мероприятий по формированию современной городской среды</t>
  </si>
  <si>
    <t>71 0 F2 55550</t>
  </si>
  <si>
    <t>6Д 1 01 00000</t>
  </si>
  <si>
    <t>Подпрограмма "Развитие сельского хозяйства и комплексное развитие сельских территорий Гиагинского района"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</si>
  <si>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</si>
  <si>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Комплектование библиотечных фондов</t>
  </si>
  <si>
    <t>Создание благоприятных условий для обучающихся образовательных организаций в соответствии с требованиями санитарных норм и правил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</si>
  <si>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</si>
  <si>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Выплата стипендий учащимся- победителям республиканских, всероссийских и международных олимпиад, конкурсов, соревнований</t>
  </si>
  <si>
    <t>Организация временного трудоустройства несовершеннолетних обучающихся общеобразовательных организаций в возрасте от 14 до 18 лет в свободное от учебы время</t>
  </si>
  <si>
    <t>Благоустройство общеобразовательных организаций</t>
  </si>
  <si>
    <t>Участие в мероприятиях, конкурсах, слетах, олимпиадах, фестивалях, спортивных соревнованиях</t>
  </si>
  <si>
    <t>Организация работы летних оздоровительных лагерей с дневным пребыванием детей на базе общеобразовательных организаций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</si>
  <si>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участвующих в проведении единого государственного экзамена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</si>
  <si>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</si>
  <si>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Совершенствование системы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</si>
  <si>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Разграничение государственной собственности на землю</t>
  </si>
  <si>
    <t>63 4 01 00000</t>
  </si>
  <si>
    <t>Сохранение и развитие театрального дела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</si>
  <si>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организаций, участвующих в проведении единого государственного экзамена</t>
  </si>
  <si>
    <t>62 2 09 60220</t>
  </si>
  <si>
    <t>Приложение № 14                                                                                                     к  решению Совета народных                          депутатов                                                                                   МО "Гиагинский район"                                                                                     от " 18" декабря 2019 года № 286</t>
  </si>
  <si>
    <t>Е.Деркачева</t>
  </si>
  <si>
    <t>63 5 03 L3060</t>
  </si>
  <si>
    <t>62 2 10 53030</t>
  </si>
  <si>
    <t>Реализация мероприятий по модернизации региональных и муниципальных детских школ искусств по видам искусств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</si>
  <si>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</si>
  <si>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11                                                                                                     к  решению Совета народных                          депутатов                                                                                   МО "Гиагинский район"                                                                                     от "18" ноября 2020 года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</si>
</sst>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4" x14ac:knownFonts="1">
    <font>
      <sz val="10"/>
      <color rgb="FF000000"/>
      <name val="Times New Roman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 wrapText="1"/>
    </xf>
  </cellStyleXfs>
  <cellXfs count="1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164" fontId="1" fillId="0" borderId="25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165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vertical="top" wrapText="1"/>
    </xf>
    <xf numFmtId="164" fontId="2" fillId="0" borderId="34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1" fillId="0" borderId="35" xfId="0" applyNumberFormat="1" applyFont="1" applyFill="1" applyBorder="1" applyAlignment="1">
      <alignment horizontal="right" vertical="top" wrapText="1"/>
    </xf>
    <xf numFmtId="164" fontId="1" fillId="0" borderId="33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1" fillId="0" borderId="36" xfId="0" applyNumberFormat="1" applyFont="1" applyFill="1" applyBorder="1" applyAlignment="1">
      <alignment horizontal="right" vertical="top" wrapText="1"/>
    </xf>
    <xf numFmtId="164" fontId="1" fillId="0" borderId="37" xfId="0" applyNumberFormat="1" applyFont="1" applyFill="1" applyBorder="1" applyAlignment="1">
      <alignment horizontal="right" vertical="top" wrapText="1"/>
    </xf>
    <xf numFmtId="164" fontId="1" fillId="0" borderId="4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165" fontId="1" fillId="2" borderId="0" xfId="0" applyNumberFormat="1" applyFont="1" applyFill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1" fillId="0" borderId="34" xfId="0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right" vertical="top" wrapText="1"/>
    </xf>
    <xf numFmtId="164" fontId="1" fillId="0" borderId="45" xfId="0" applyNumberFormat="1" applyFont="1" applyFill="1" applyBorder="1" applyAlignment="1">
      <alignment horizontal="right" vertical="top" wrapText="1"/>
    </xf>
    <xf numFmtId="164" fontId="1" fillId="0" borderId="46" xfId="0" applyNumberFormat="1" applyFont="1" applyFill="1" applyBorder="1" applyAlignment="1">
      <alignment vertical="top" wrapText="1"/>
    </xf>
    <xf numFmtId="164" fontId="1" fillId="0" borderId="47" xfId="0" applyNumberFormat="1" applyFont="1" applyFill="1" applyBorder="1" applyAlignment="1">
      <alignment horizontal="right" vertical="top" wrapText="1"/>
    </xf>
    <xf numFmtId="164" fontId="1" fillId="0" borderId="48" xfId="0" applyNumberFormat="1" applyFont="1" applyFill="1" applyBorder="1" applyAlignment="1">
      <alignment horizontal="right"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4"/>
  <sheetViews>
    <sheetView tabSelected="1" view="pageBreakPreview" zoomScale="80" zoomScaleNormal="80" zoomScaleSheetLayoutView="80" workbookViewId="0">
      <selection activeCell="B9" sqref="B9"/>
    </sheetView>
  </sheetViews>
  <sheetFormatPr defaultRowHeight="18.75" x14ac:dyDescent="0.2"/>
  <cols>
    <col min="1" max="1" width="4.5" style="1" customWidth="1"/>
    <col min="2" max="2" width="110.33203125" style="1" customWidth="1"/>
    <col min="3" max="3" width="12.1640625" style="1" customWidth="1"/>
    <col min="4" max="5" width="9.33203125" style="1" customWidth="1"/>
    <col min="6" max="6" width="21.33203125" style="1" customWidth="1"/>
    <col min="7" max="7" width="7.83203125" style="1" customWidth="1"/>
    <col min="8" max="8" width="9" style="1" hidden="1" customWidth="1"/>
    <col min="9" max="9" width="18.83203125" style="1" customWidth="1"/>
    <col min="10" max="10" width="18.33203125" style="1" customWidth="1"/>
    <col min="11" max="11" width="16.5" style="1" customWidth="1"/>
    <col min="12" max="12" width="15.83203125" style="1" customWidth="1"/>
    <col min="13" max="13" width="16.33203125" style="1" customWidth="1"/>
    <col min="14" max="14" width="16.6640625" style="1" customWidth="1"/>
    <col min="15" max="15" width="12.6640625" style="1" bestFit="1" customWidth="1"/>
    <col min="16" max="16384" width="9.33203125" style="1"/>
  </cols>
  <sheetData>
    <row r="1" spans="1:27" ht="104.25" customHeight="1" x14ac:dyDescent="0.2">
      <c r="G1" s="116" t="s">
        <v>448</v>
      </c>
      <c r="H1" s="116"/>
      <c r="I1" s="116"/>
      <c r="J1" s="116"/>
    </row>
    <row r="2" spans="1:27" ht="98.25" customHeight="1" x14ac:dyDescent="0.3">
      <c r="D2" s="2"/>
      <c r="E2" s="2"/>
      <c r="F2" s="2"/>
      <c r="G2" s="116" t="s">
        <v>442</v>
      </c>
      <c r="H2" s="116"/>
      <c r="I2" s="116"/>
      <c r="J2" s="116"/>
    </row>
    <row r="4" spans="1:27" ht="33.75" customHeight="1" x14ac:dyDescent="0.2">
      <c r="A4" s="118" t="s">
        <v>376</v>
      </c>
      <c r="B4" s="118"/>
      <c r="C4" s="118"/>
      <c r="D4" s="118"/>
      <c r="E4" s="118"/>
      <c r="F4" s="118"/>
      <c r="G4" s="118"/>
      <c r="H4" s="3"/>
    </row>
    <row r="5" spans="1:27" ht="17.25" customHeight="1" x14ac:dyDescent="0.2">
      <c r="A5" s="3"/>
      <c r="B5" s="121"/>
      <c r="C5" s="121"/>
      <c r="D5" s="121"/>
      <c r="E5" s="121"/>
      <c r="F5" s="121"/>
      <c r="G5" s="121"/>
      <c r="H5" s="121"/>
    </row>
    <row r="6" spans="1:27" ht="16.5" customHeight="1" thickBot="1" x14ac:dyDescent="0.25">
      <c r="A6" s="120" t="s">
        <v>1</v>
      </c>
      <c r="B6" s="120"/>
      <c r="C6" s="120"/>
      <c r="D6" s="120"/>
      <c r="E6" s="120"/>
      <c r="F6" s="120"/>
      <c r="G6" s="120"/>
      <c r="H6" s="120"/>
    </row>
    <row r="7" spans="1:27" ht="94.5" thickBot="1" x14ac:dyDescent="0.2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315</v>
      </c>
      <c r="I7" s="7" t="s">
        <v>363</v>
      </c>
      <c r="J7" s="109" t="s">
        <v>382</v>
      </c>
      <c r="K7" s="8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37.5" x14ac:dyDescent="0.2">
      <c r="A8" s="10">
        <v>1</v>
      </c>
      <c r="B8" s="11" t="s">
        <v>65</v>
      </c>
      <c r="C8" s="12">
        <v>901</v>
      </c>
      <c r="D8" s="12" t="s">
        <v>0</v>
      </c>
      <c r="E8" s="12" t="s">
        <v>0</v>
      </c>
      <c r="F8" s="13" t="s">
        <v>0</v>
      </c>
      <c r="G8" s="14" t="s">
        <v>0</v>
      </c>
      <c r="H8" s="14"/>
      <c r="I8" s="96">
        <f t="shared" ref="I8:J11" si="0">I9</f>
        <v>3527.1</v>
      </c>
      <c r="J8" s="110">
        <f t="shared" si="0"/>
        <v>3652.5999999999995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x14ac:dyDescent="0.2">
      <c r="A9" s="15" t="s">
        <v>0</v>
      </c>
      <c r="B9" s="16" t="s">
        <v>38</v>
      </c>
      <c r="C9" s="17">
        <v>901</v>
      </c>
      <c r="D9" s="17" t="s">
        <v>20</v>
      </c>
      <c r="E9" s="17" t="s">
        <v>0</v>
      </c>
      <c r="F9" s="18" t="s">
        <v>0</v>
      </c>
      <c r="G9" s="19" t="s">
        <v>0</v>
      </c>
      <c r="H9" s="19"/>
      <c r="I9" s="95">
        <f t="shared" si="0"/>
        <v>3527.1</v>
      </c>
      <c r="J9" s="111">
        <f t="shared" si="0"/>
        <v>3652.5999999999995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56.25" x14ac:dyDescent="0.2">
      <c r="A10" s="15" t="s">
        <v>0</v>
      </c>
      <c r="B10" s="16" t="s">
        <v>61</v>
      </c>
      <c r="C10" s="17">
        <v>901</v>
      </c>
      <c r="D10" s="17" t="s">
        <v>20</v>
      </c>
      <c r="E10" s="17" t="s">
        <v>26</v>
      </c>
      <c r="F10" s="18" t="s">
        <v>0</v>
      </c>
      <c r="G10" s="19" t="s">
        <v>0</v>
      </c>
      <c r="H10" s="19"/>
      <c r="I10" s="95">
        <f t="shared" si="0"/>
        <v>3527.1</v>
      </c>
      <c r="J10" s="111">
        <f t="shared" si="0"/>
        <v>3652.5999999999995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">
      <c r="A11" s="15" t="s">
        <v>0</v>
      </c>
      <c r="B11" s="16" t="s">
        <v>31</v>
      </c>
      <c r="C11" s="17">
        <v>901</v>
      </c>
      <c r="D11" s="17" t="s">
        <v>20</v>
      </c>
      <c r="E11" s="17" t="s">
        <v>26</v>
      </c>
      <c r="F11" s="18" t="s">
        <v>143</v>
      </c>
      <c r="G11" s="19" t="s">
        <v>0</v>
      </c>
      <c r="H11" s="19"/>
      <c r="I11" s="95">
        <f t="shared" si="0"/>
        <v>3527.1</v>
      </c>
      <c r="J11" s="111">
        <f t="shared" si="0"/>
        <v>3652.5999999999995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37.5" x14ac:dyDescent="0.2">
      <c r="A12" s="15" t="s">
        <v>0</v>
      </c>
      <c r="B12" s="16" t="s">
        <v>66</v>
      </c>
      <c r="C12" s="17">
        <v>901</v>
      </c>
      <c r="D12" s="17" t="s">
        <v>20</v>
      </c>
      <c r="E12" s="17" t="s">
        <v>26</v>
      </c>
      <c r="F12" s="18" t="s">
        <v>144</v>
      </c>
      <c r="G12" s="19" t="s">
        <v>0</v>
      </c>
      <c r="H12" s="19"/>
      <c r="I12" s="95">
        <f>I13+I15</f>
        <v>3527.1</v>
      </c>
      <c r="J12" s="111">
        <f>J13+J15</f>
        <v>3652.5999999999995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x14ac:dyDescent="0.2">
      <c r="A13" s="15" t="s">
        <v>0</v>
      </c>
      <c r="B13" s="16" t="s">
        <v>67</v>
      </c>
      <c r="C13" s="17">
        <v>901</v>
      </c>
      <c r="D13" s="17" t="s">
        <v>20</v>
      </c>
      <c r="E13" s="17" t="s">
        <v>26</v>
      </c>
      <c r="F13" s="18" t="s">
        <v>142</v>
      </c>
      <c r="G13" s="19" t="s">
        <v>0</v>
      </c>
      <c r="H13" s="19"/>
      <c r="I13" s="95">
        <f>I14</f>
        <v>1407.6</v>
      </c>
      <c r="J13" s="111">
        <f>J14</f>
        <v>1461.2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56.25" x14ac:dyDescent="0.2">
      <c r="A14" s="15" t="s">
        <v>0</v>
      </c>
      <c r="B14" s="16" t="s">
        <v>21</v>
      </c>
      <c r="C14" s="17">
        <v>901</v>
      </c>
      <c r="D14" s="17" t="s">
        <v>20</v>
      </c>
      <c r="E14" s="17" t="s">
        <v>26</v>
      </c>
      <c r="F14" s="18" t="s">
        <v>142</v>
      </c>
      <c r="G14" s="19" t="s">
        <v>22</v>
      </c>
      <c r="H14" s="19"/>
      <c r="I14" s="95">
        <v>1407.6</v>
      </c>
      <c r="J14" s="111">
        <v>1461.2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">
      <c r="A15" s="15" t="s">
        <v>0</v>
      </c>
      <c r="B15" s="16" t="s">
        <v>68</v>
      </c>
      <c r="C15" s="17">
        <v>901</v>
      </c>
      <c r="D15" s="17" t="s">
        <v>20</v>
      </c>
      <c r="E15" s="17" t="s">
        <v>26</v>
      </c>
      <c r="F15" s="18" t="s">
        <v>145</v>
      </c>
      <c r="G15" s="19" t="s">
        <v>0</v>
      </c>
      <c r="H15" s="19"/>
      <c r="I15" s="95">
        <f>I16+I17+I18</f>
        <v>2119.5</v>
      </c>
      <c r="J15" s="111">
        <f>J16+J17+J18</f>
        <v>2191.3999999999996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56.25" x14ac:dyDescent="0.2">
      <c r="A16" s="15" t="s">
        <v>0</v>
      </c>
      <c r="B16" s="16" t="s">
        <v>21</v>
      </c>
      <c r="C16" s="17">
        <v>901</v>
      </c>
      <c r="D16" s="17" t="s">
        <v>20</v>
      </c>
      <c r="E16" s="17" t="s">
        <v>26</v>
      </c>
      <c r="F16" s="17" t="s">
        <v>145</v>
      </c>
      <c r="G16" s="20" t="s">
        <v>22</v>
      </c>
      <c r="H16" s="21"/>
      <c r="I16" s="95">
        <v>1887.7</v>
      </c>
      <c r="J16" s="111">
        <v>1959.6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37.5" x14ac:dyDescent="0.2">
      <c r="A17" s="15" t="s">
        <v>0</v>
      </c>
      <c r="B17" s="16" t="s">
        <v>179</v>
      </c>
      <c r="C17" s="17">
        <v>901</v>
      </c>
      <c r="D17" s="17" t="s">
        <v>20</v>
      </c>
      <c r="E17" s="17" t="s">
        <v>26</v>
      </c>
      <c r="F17" s="17" t="s">
        <v>145</v>
      </c>
      <c r="G17" s="22" t="s">
        <v>12</v>
      </c>
      <c r="H17" s="23"/>
      <c r="I17" s="95">
        <v>228.1</v>
      </c>
      <c r="J17" s="111">
        <v>228.1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2">
      <c r="A18" s="15" t="s">
        <v>0</v>
      </c>
      <c r="B18" s="16" t="s">
        <v>23</v>
      </c>
      <c r="C18" s="17">
        <v>901</v>
      </c>
      <c r="D18" s="17" t="s">
        <v>20</v>
      </c>
      <c r="E18" s="17" t="s">
        <v>26</v>
      </c>
      <c r="F18" s="17" t="s">
        <v>145</v>
      </c>
      <c r="G18" s="22" t="s">
        <v>24</v>
      </c>
      <c r="H18" s="23"/>
      <c r="I18" s="95">
        <v>3.7</v>
      </c>
      <c r="J18" s="111">
        <v>3.7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3.25" customHeight="1" x14ac:dyDescent="0.2">
      <c r="A19" s="24">
        <v>2</v>
      </c>
      <c r="B19" s="25" t="s">
        <v>69</v>
      </c>
      <c r="C19" s="26">
        <v>902</v>
      </c>
      <c r="D19" s="26" t="s">
        <v>0</v>
      </c>
      <c r="E19" s="26" t="s">
        <v>0</v>
      </c>
      <c r="F19" s="26" t="s">
        <v>0</v>
      </c>
      <c r="G19" s="27" t="s">
        <v>0</v>
      </c>
      <c r="H19" s="28"/>
      <c r="I19" s="96">
        <f>I20+I31</f>
        <v>84685.5</v>
      </c>
      <c r="J19" s="110">
        <f>J20+J31</f>
        <v>106602.19999999998</v>
      </c>
      <c r="K19" s="104"/>
      <c r="L19" s="104"/>
      <c r="M19" s="8"/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">
      <c r="A20" s="29"/>
      <c r="B20" s="16" t="s">
        <v>13</v>
      </c>
      <c r="C20" s="17">
        <v>902</v>
      </c>
      <c r="D20" s="17" t="s">
        <v>14</v>
      </c>
      <c r="E20" s="17" t="s">
        <v>0</v>
      </c>
      <c r="F20" s="17" t="s">
        <v>0</v>
      </c>
      <c r="G20" s="22" t="s">
        <v>0</v>
      </c>
      <c r="H20" s="23"/>
      <c r="I20" s="95">
        <f t="shared" ref="I20:J22" si="1">I21</f>
        <v>19329.899999999998</v>
      </c>
      <c r="J20" s="111">
        <f t="shared" si="1"/>
        <v>39807.799999999996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">
      <c r="A21" s="29"/>
      <c r="B21" s="30" t="s">
        <v>346</v>
      </c>
      <c r="C21" s="17">
        <v>902</v>
      </c>
      <c r="D21" s="17" t="s">
        <v>14</v>
      </c>
      <c r="E21" s="31" t="s">
        <v>26</v>
      </c>
      <c r="F21" s="17" t="s">
        <v>0</v>
      </c>
      <c r="G21" s="22" t="s">
        <v>0</v>
      </c>
      <c r="H21" s="23"/>
      <c r="I21" s="95">
        <f t="shared" si="1"/>
        <v>19329.899999999998</v>
      </c>
      <c r="J21" s="111">
        <f t="shared" si="1"/>
        <v>39807.799999999996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37.5" x14ac:dyDescent="0.2">
      <c r="A22" s="32"/>
      <c r="B22" s="33" t="s">
        <v>71</v>
      </c>
      <c r="C22" s="34">
        <v>902</v>
      </c>
      <c r="D22" s="17" t="s">
        <v>14</v>
      </c>
      <c r="E22" s="31" t="s">
        <v>26</v>
      </c>
      <c r="F22" s="17" t="s">
        <v>146</v>
      </c>
      <c r="G22" s="22" t="s">
        <v>0</v>
      </c>
      <c r="H22" s="23"/>
      <c r="I22" s="95">
        <f t="shared" si="1"/>
        <v>19329.899999999998</v>
      </c>
      <c r="J22" s="111">
        <f t="shared" si="1"/>
        <v>39807.799999999996</v>
      </c>
      <c r="K22" s="9"/>
      <c r="L22" s="9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37.5" x14ac:dyDescent="0.2">
      <c r="A23" s="35"/>
      <c r="B23" s="36" t="s">
        <v>72</v>
      </c>
      <c r="C23" s="17">
        <v>902</v>
      </c>
      <c r="D23" s="17" t="s">
        <v>14</v>
      </c>
      <c r="E23" s="31" t="s">
        <v>26</v>
      </c>
      <c r="F23" s="17" t="s">
        <v>147</v>
      </c>
      <c r="G23" s="22" t="s">
        <v>0</v>
      </c>
      <c r="H23" s="23"/>
      <c r="I23" s="95">
        <f>I24+I29</f>
        <v>19329.899999999998</v>
      </c>
      <c r="J23" s="111">
        <f>J24+J29</f>
        <v>39807.799999999996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">
      <c r="A24" s="15"/>
      <c r="B24" s="16" t="s">
        <v>271</v>
      </c>
      <c r="C24" s="17">
        <v>902</v>
      </c>
      <c r="D24" s="17" t="s">
        <v>14</v>
      </c>
      <c r="E24" s="31" t="s">
        <v>26</v>
      </c>
      <c r="F24" s="17" t="s">
        <v>272</v>
      </c>
      <c r="G24" s="22"/>
      <c r="H24" s="23"/>
      <c r="I24" s="95">
        <f>I25+I27</f>
        <v>18894.8</v>
      </c>
      <c r="J24" s="111">
        <f>J25+J27</f>
        <v>39372.699999999997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37.5" x14ac:dyDescent="0.2">
      <c r="A25" s="15" t="s">
        <v>0</v>
      </c>
      <c r="B25" s="16" t="s">
        <v>74</v>
      </c>
      <c r="C25" s="17">
        <v>902</v>
      </c>
      <c r="D25" s="17" t="s">
        <v>14</v>
      </c>
      <c r="E25" s="31" t="s">
        <v>26</v>
      </c>
      <c r="F25" s="17" t="s">
        <v>148</v>
      </c>
      <c r="G25" s="22" t="s">
        <v>0</v>
      </c>
      <c r="H25" s="23"/>
      <c r="I25" s="95">
        <f>I26</f>
        <v>18894.8</v>
      </c>
      <c r="J25" s="111">
        <f>J26</f>
        <v>17372.7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37.5" x14ac:dyDescent="0.2">
      <c r="A26" s="15" t="s">
        <v>0</v>
      </c>
      <c r="B26" s="16" t="s">
        <v>15</v>
      </c>
      <c r="C26" s="17">
        <v>902</v>
      </c>
      <c r="D26" s="17" t="s">
        <v>14</v>
      </c>
      <c r="E26" s="31" t="s">
        <v>26</v>
      </c>
      <c r="F26" s="17" t="s">
        <v>148</v>
      </c>
      <c r="G26" s="22" t="s">
        <v>16</v>
      </c>
      <c r="H26" s="23"/>
      <c r="I26" s="95">
        <v>18894.8</v>
      </c>
      <c r="J26" s="111">
        <f>19572.7-2200</f>
        <v>17372.7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37.5" x14ac:dyDescent="0.2">
      <c r="A27" s="15"/>
      <c r="B27" s="16" t="s">
        <v>74</v>
      </c>
      <c r="C27" s="17">
        <v>902</v>
      </c>
      <c r="D27" s="17" t="s">
        <v>14</v>
      </c>
      <c r="E27" s="31" t="s">
        <v>26</v>
      </c>
      <c r="F27" s="17" t="s">
        <v>444</v>
      </c>
      <c r="G27" s="22"/>
      <c r="H27" s="23"/>
      <c r="I27" s="95">
        <f>I28</f>
        <v>0</v>
      </c>
      <c r="J27" s="111">
        <f>J28</f>
        <v>22000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38.25" customHeight="1" x14ac:dyDescent="0.2">
      <c r="A28" s="15"/>
      <c r="B28" s="16" t="s">
        <v>446</v>
      </c>
      <c r="C28" s="17">
        <v>902</v>
      </c>
      <c r="D28" s="17" t="s">
        <v>14</v>
      </c>
      <c r="E28" s="31" t="s">
        <v>26</v>
      </c>
      <c r="F28" s="17" t="s">
        <v>444</v>
      </c>
      <c r="G28" s="22">
        <v>600</v>
      </c>
      <c r="H28" s="23"/>
      <c r="I28" s="95">
        <v>0</v>
      </c>
      <c r="J28" s="111">
        <v>22000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">
      <c r="A29" s="15" t="s">
        <v>0</v>
      </c>
      <c r="B29" s="30" t="s">
        <v>132</v>
      </c>
      <c r="C29" s="34">
        <v>902</v>
      </c>
      <c r="D29" s="31" t="s">
        <v>14</v>
      </c>
      <c r="E29" s="31" t="s">
        <v>26</v>
      </c>
      <c r="F29" s="17" t="s">
        <v>257</v>
      </c>
      <c r="G29" s="22"/>
      <c r="H29" s="23"/>
      <c r="I29" s="95">
        <f>I30</f>
        <v>435.1</v>
      </c>
      <c r="J29" s="111">
        <f>J30</f>
        <v>435.1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37.5" x14ac:dyDescent="0.2">
      <c r="A30" s="37" t="s">
        <v>0</v>
      </c>
      <c r="B30" s="16" t="s">
        <v>15</v>
      </c>
      <c r="C30" s="34">
        <v>902</v>
      </c>
      <c r="D30" s="31" t="s">
        <v>14</v>
      </c>
      <c r="E30" s="31" t="s">
        <v>26</v>
      </c>
      <c r="F30" s="17" t="s">
        <v>257</v>
      </c>
      <c r="G30" s="22">
        <v>600</v>
      </c>
      <c r="H30" s="23"/>
      <c r="I30" s="95">
        <v>435.1</v>
      </c>
      <c r="J30" s="111">
        <v>435.1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">
      <c r="A31" s="15" t="s">
        <v>0</v>
      </c>
      <c r="B31" s="16" t="s">
        <v>34</v>
      </c>
      <c r="C31" s="17">
        <v>902</v>
      </c>
      <c r="D31" s="17" t="s">
        <v>35</v>
      </c>
      <c r="E31" s="17" t="s">
        <v>0</v>
      </c>
      <c r="F31" s="17" t="s">
        <v>0</v>
      </c>
      <c r="G31" s="22" t="s">
        <v>0</v>
      </c>
      <c r="H31" s="23"/>
      <c r="I31" s="95">
        <f>I32+I85</f>
        <v>65355.600000000006</v>
      </c>
      <c r="J31" s="111">
        <f>J32+J85</f>
        <v>66794.399999999994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">
      <c r="A32" s="15" t="s">
        <v>0</v>
      </c>
      <c r="B32" s="38" t="s">
        <v>36</v>
      </c>
      <c r="C32" s="17">
        <v>902</v>
      </c>
      <c r="D32" s="17" t="s">
        <v>35</v>
      </c>
      <c r="E32" s="17" t="s">
        <v>20</v>
      </c>
      <c r="F32" s="17" t="s">
        <v>0</v>
      </c>
      <c r="G32" s="22" t="s">
        <v>0</v>
      </c>
      <c r="H32" s="23"/>
      <c r="I32" s="95">
        <f>I33+I79+I82</f>
        <v>43899.3</v>
      </c>
      <c r="J32" s="111">
        <f>J33+J79+J82</f>
        <v>44538.9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37.5" x14ac:dyDescent="0.2">
      <c r="A33" s="35"/>
      <c r="B33" s="39" t="s">
        <v>71</v>
      </c>
      <c r="C33" s="17">
        <v>902</v>
      </c>
      <c r="D33" s="17" t="s">
        <v>35</v>
      </c>
      <c r="E33" s="17" t="s">
        <v>20</v>
      </c>
      <c r="F33" s="17" t="s">
        <v>146</v>
      </c>
      <c r="G33" s="22" t="s">
        <v>0</v>
      </c>
      <c r="H33" s="23"/>
      <c r="I33" s="95">
        <f>I34+I48+I58+I73</f>
        <v>43887.3</v>
      </c>
      <c r="J33" s="111">
        <f>J34+J48+J58+J73</f>
        <v>44526.9</v>
      </c>
      <c r="K33" s="9"/>
      <c r="L33" s="9"/>
      <c r="M33" s="8"/>
      <c r="N33" s="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1" customHeight="1" x14ac:dyDescent="0.2">
      <c r="A34" s="35"/>
      <c r="B34" s="33" t="s">
        <v>75</v>
      </c>
      <c r="C34" s="34">
        <v>902</v>
      </c>
      <c r="D34" s="17" t="s">
        <v>35</v>
      </c>
      <c r="E34" s="17" t="s">
        <v>20</v>
      </c>
      <c r="F34" s="17" t="s">
        <v>149</v>
      </c>
      <c r="G34" s="22" t="s">
        <v>0</v>
      </c>
      <c r="H34" s="23"/>
      <c r="I34" s="95">
        <f>I35+I39+I42+I44+I46+I37</f>
        <v>30565.8</v>
      </c>
      <c r="J34" s="111">
        <f>J35+J39+J42+J44+J46+J37</f>
        <v>30783.7</v>
      </c>
      <c r="K34" s="9"/>
      <c r="L34" s="9"/>
      <c r="M34" s="8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0.75" hidden="1" customHeight="1" x14ac:dyDescent="0.2">
      <c r="A35" s="15" t="s">
        <v>0</v>
      </c>
      <c r="B35" s="40" t="s">
        <v>164</v>
      </c>
      <c r="C35" s="17">
        <v>902</v>
      </c>
      <c r="D35" s="17" t="s">
        <v>35</v>
      </c>
      <c r="E35" s="17" t="s">
        <v>20</v>
      </c>
      <c r="F35" s="17" t="s">
        <v>150</v>
      </c>
      <c r="G35" s="22" t="s">
        <v>0</v>
      </c>
      <c r="H35" s="23"/>
      <c r="I35" s="95">
        <f>I36</f>
        <v>0</v>
      </c>
      <c r="J35" s="111">
        <f>J36</f>
        <v>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35.25" hidden="1" customHeight="1" x14ac:dyDescent="0.2">
      <c r="A36" s="35" t="s">
        <v>0</v>
      </c>
      <c r="B36" s="16" t="s">
        <v>15</v>
      </c>
      <c r="C36" s="17">
        <v>902</v>
      </c>
      <c r="D36" s="17" t="s">
        <v>35</v>
      </c>
      <c r="E36" s="17" t="s">
        <v>20</v>
      </c>
      <c r="F36" s="17" t="s">
        <v>150</v>
      </c>
      <c r="G36" s="22" t="s">
        <v>16</v>
      </c>
      <c r="H36" s="23"/>
      <c r="I36" s="95"/>
      <c r="J36" s="11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39" customHeight="1" x14ac:dyDescent="0.2">
      <c r="A37" s="35"/>
      <c r="B37" s="30" t="s">
        <v>383</v>
      </c>
      <c r="C37" s="41">
        <v>902</v>
      </c>
      <c r="D37" s="41" t="s">
        <v>35</v>
      </c>
      <c r="E37" s="41" t="s">
        <v>20</v>
      </c>
      <c r="F37" s="41" t="s">
        <v>384</v>
      </c>
      <c r="G37" s="19"/>
      <c r="H37" s="23"/>
      <c r="I37" s="95">
        <f>I38</f>
        <v>351.2</v>
      </c>
      <c r="J37" s="111">
        <f>J38</f>
        <v>351.2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32.25" customHeight="1" x14ac:dyDescent="0.2">
      <c r="A38" s="35"/>
      <c r="B38" s="30" t="s">
        <v>15</v>
      </c>
      <c r="C38" s="41">
        <v>902</v>
      </c>
      <c r="D38" s="41" t="s">
        <v>35</v>
      </c>
      <c r="E38" s="41" t="s">
        <v>20</v>
      </c>
      <c r="F38" s="41" t="s">
        <v>384</v>
      </c>
      <c r="G38" s="19">
        <v>600</v>
      </c>
      <c r="H38" s="23"/>
      <c r="I38" s="95">
        <f>150+201.2</f>
        <v>351.2</v>
      </c>
      <c r="J38" s="111">
        <f>150+201.2</f>
        <v>351.2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2">
      <c r="A39" s="35"/>
      <c r="B39" s="16" t="s">
        <v>271</v>
      </c>
      <c r="C39" s="17">
        <v>902</v>
      </c>
      <c r="D39" s="17" t="s">
        <v>35</v>
      </c>
      <c r="E39" s="17" t="s">
        <v>20</v>
      </c>
      <c r="F39" s="17" t="s">
        <v>273</v>
      </c>
      <c r="G39" s="22"/>
      <c r="H39" s="23"/>
      <c r="I39" s="95">
        <f>I40</f>
        <v>29406.5</v>
      </c>
      <c r="J39" s="111">
        <f>J40</f>
        <v>29624.400000000001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37.5" x14ac:dyDescent="0.2">
      <c r="A40" s="15" t="s">
        <v>0</v>
      </c>
      <c r="B40" s="16" t="s">
        <v>74</v>
      </c>
      <c r="C40" s="17">
        <v>902</v>
      </c>
      <c r="D40" s="17" t="s">
        <v>35</v>
      </c>
      <c r="E40" s="17" t="s">
        <v>20</v>
      </c>
      <c r="F40" s="17" t="s">
        <v>151</v>
      </c>
      <c r="G40" s="22" t="s">
        <v>0</v>
      </c>
      <c r="H40" s="23"/>
      <c r="I40" s="95">
        <f>I41</f>
        <v>29406.5</v>
      </c>
      <c r="J40" s="111">
        <f>J41</f>
        <v>29624.400000000001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37.5" x14ac:dyDescent="0.2">
      <c r="A41" s="15" t="s">
        <v>0</v>
      </c>
      <c r="B41" s="38" t="s">
        <v>15</v>
      </c>
      <c r="C41" s="17">
        <v>902</v>
      </c>
      <c r="D41" s="17" t="s">
        <v>35</v>
      </c>
      <c r="E41" s="17" t="s">
        <v>20</v>
      </c>
      <c r="F41" s="17" t="s">
        <v>151</v>
      </c>
      <c r="G41" s="22" t="s">
        <v>16</v>
      </c>
      <c r="H41" s="23"/>
      <c r="I41" s="95">
        <f>27708.3+1698.2</f>
        <v>29406.5</v>
      </c>
      <c r="J41" s="111">
        <f>27861.9+1762.5</f>
        <v>29624.400000000001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x14ac:dyDescent="0.2">
      <c r="A42" s="35" t="s">
        <v>0</v>
      </c>
      <c r="B42" s="30" t="s">
        <v>408</v>
      </c>
      <c r="C42" s="34">
        <v>902</v>
      </c>
      <c r="D42" s="17" t="s">
        <v>35</v>
      </c>
      <c r="E42" s="17" t="s">
        <v>20</v>
      </c>
      <c r="F42" s="17" t="s">
        <v>152</v>
      </c>
      <c r="G42" s="22"/>
      <c r="H42" s="23"/>
      <c r="I42" s="95">
        <f>I43</f>
        <v>20</v>
      </c>
      <c r="J42" s="111">
        <f>J43</f>
        <v>20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36.75" customHeight="1" x14ac:dyDescent="0.2">
      <c r="A43" s="35" t="s">
        <v>0</v>
      </c>
      <c r="B43" s="30" t="s">
        <v>15</v>
      </c>
      <c r="C43" s="34">
        <v>902</v>
      </c>
      <c r="D43" s="17" t="s">
        <v>35</v>
      </c>
      <c r="E43" s="17" t="s">
        <v>20</v>
      </c>
      <c r="F43" s="17" t="s">
        <v>152</v>
      </c>
      <c r="G43" s="22">
        <v>600</v>
      </c>
      <c r="H43" s="23"/>
      <c r="I43" s="95">
        <v>20</v>
      </c>
      <c r="J43" s="111">
        <v>20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x14ac:dyDescent="0.2">
      <c r="A44" s="35" t="s">
        <v>0</v>
      </c>
      <c r="B44" s="30" t="s">
        <v>132</v>
      </c>
      <c r="C44" s="34">
        <v>902</v>
      </c>
      <c r="D44" s="17" t="s">
        <v>35</v>
      </c>
      <c r="E44" s="17" t="s">
        <v>20</v>
      </c>
      <c r="F44" s="17" t="s">
        <v>264</v>
      </c>
      <c r="G44" s="22"/>
      <c r="H44" s="23"/>
      <c r="I44" s="95">
        <f>I45</f>
        <v>538.1</v>
      </c>
      <c r="J44" s="111">
        <f>J45</f>
        <v>538.1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37.5" x14ac:dyDescent="0.2">
      <c r="A45" s="35" t="s">
        <v>0</v>
      </c>
      <c r="B45" s="30" t="s">
        <v>15</v>
      </c>
      <c r="C45" s="34">
        <v>902</v>
      </c>
      <c r="D45" s="17" t="s">
        <v>35</v>
      </c>
      <c r="E45" s="17" t="s">
        <v>20</v>
      </c>
      <c r="F45" s="17" t="s">
        <v>264</v>
      </c>
      <c r="G45" s="22">
        <v>600</v>
      </c>
      <c r="H45" s="23"/>
      <c r="I45" s="95">
        <f>485.8+52.3</f>
        <v>538.1</v>
      </c>
      <c r="J45" s="111">
        <f>485.8+52.3</f>
        <v>538.1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37.5" x14ac:dyDescent="0.2">
      <c r="A46" s="35"/>
      <c r="B46" s="30" t="s">
        <v>341</v>
      </c>
      <c r="C46" s="34">
        <v>902</v>
      </c>
      <c r="D46" s="17" t="s">
        <v>35</v>
      </c>
      <c r="E46" s="17" t="s">
        <v>20</v>
      </c>
      <c r="F46" s="17" t="s">
        <v>342</v>
      </c>
      <c r="G46" s="22"/>
      <c r="H46" s="23"/>
      <c r="I46" s="95">
        <f>I47</f>
        <v>250</v>
      </c>
      <c r="J46" s="111">
        <f>J47</f>
        <v>250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37.5" x14ac:dyDescent="0.2">
      <c r="A47" s="15"/>
      <c r="B47" s="36" t="s">
        <v>15</v>
      </c>
      <c r="C47" s="17">
        <v>902</v>
      </c>
      <c r="D47" s="17" t="s">
        <v>35</v>
      </c>
      <c r="E47" s="17" t="s">
        <v>20</v>
      </c>
      <c r="F47" s="17" t="s">
        <v>342</v>
      </c>
      <c r="G47" s="22">
        <v>600</v>
      </c>
      <c r="H47" s="23"/>
      <c r="I47" s="95">
        <v>250</v>
      </c>
      <c r="J47" s="111">
        <v>250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2.5" customHeight="1" x14ac:dyDescent="0.2">
      <c r="A48" s="15"/>
      <c r="B48" s="33" t="s">
        <v>76</v>
      </c>
      <c r="C48" s="34">
        <v>902</v>
      </c>
      <c r="D48" s="17" t="s">
        <v>35</v>
      </c>
      <c r="E48" s="17" t="s">
        <v>20</v>
      </c>
      <c r="F48" s="17" t="s">
        <v>158</v>
      </c>
      <c r="G48" s="22" t="s">
        <v>0</v>
      </c>
      <c r="H48" s="23"/>
      <c r="I48" s="95">
        <f>I49+I51+I53+I56</f>
        <v>1324.3</v>
      </c>
      <c r="J48" s="111">
        <f>J49+J51+J53+J56</f>
        <v>1371.2</v>
      </c>
      <c r="K48" s="9"/>
      <c r="L48" s="9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37.5" hidden="1" x14ac:dyDescent="0.2">
      <c r="A49" s="35"/>
      <c r="B49" s="16" t="s">
        <v>73</v>
      </c>
      <c r="C49" s="34">
        <v>902</v>
      </c>
      <c r="D49" s="17" t="s">
        <v>35</v>
      </c>
      <c r="E49" s="17" t="s">
        <v>20</v>
      </c>
      <c r="F49" s="17" t="s">
        <v>159</v>
      </c>
      <c r="G49" s="22" t="s">
        <v>0</v>
      </c>
      <c r="H49" s="23"/>
      <c r="I49" s="95">
        <f>I50</f>
        <v>0</v>
      </c>
      <c r="J49" s="111">
        <f>J50</f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37.5" hidden="1" x14ac:dyDescent="0.2">
      <c r="A50" s="35"/>
      <c r="B50" s="33" t="s">
        <v>15</v>
      </c>
      <c r="C50" s="34">
        <v>902</v>
      </c>
      <c r="D50" s="17" t="s">
        <v>35</v>
      </c>
      <c r="E50" s="17" t="s">
        <v>20</v>
      </c>
      <c r="F50" s="17" t="s">
        <v>159</v>
      </c>
      <c r="G50" s="22">
        <v>600</v>
      </c>
      <c r="H50" s="23"/>
      <c r="I50" s="95"/>
      <c r="J50" s="11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34.5" hidden="1" customHeight="1" x14ac:dyDescent="0.2">
      <c r="A51" s="35"/>
      <c r="B51" s="33" t="s">
        <v>367</v>
      </c>
      <c r="C51" s="34">
        <v>902</v>
      </c>
      <c r="D51" s="17" t="s">
        <v>35</v>
      </c>
      <c r="E51" s="17" t="s">
        <v>20</v>
      </c>
      <c r="F51" s="17" t="s">
        <v>366</v>
      </c>
      <c r="G51" s="22" t="s">
        <v>0</v>
      </c>
      <c r="H51" s="23"/>
      <c r="I51" s="95">
        <f>I52</f>
        <v>0</v>
      </c>
      <c r="J51" s="111">
        <f>J52</f>
        <v>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37.5" hidden="1" x14ac:dyDescent="0.2">
      <c r="A52" s="35"/>
      <c r="B52" s="33" t="s">
        <v>15</v>
      </c>
      <c r="C52" s="34">
        <v>902</v>
      </c>
      <c r="D52" s="17" t="s">
        <v>35</v>
      </c>
      <c r="E52" s="17" t="s">
        <v>20</v>
      </c>
      <c r="F52" s="17" t="s">
        <v>366</v>
      </c>
      <c r="G52" s="22">
        <v>600</v>
      </c>
      <c r="H52" s="23"/>
      <c r="I52" s="95"/>
      <c r="J52" s="11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x14ac:dyDescent="0.2">
      <c r="A53" s="35"/>
      <c r="B53" s="33" t="s">
        <v>271</v>
      </c>
      <c r="C53" s="34">
        <v>902</v>
      </c>
      <c r="D53" s="17" t="s">
        <v>35</v>
      </c>
      <c r="E53" s="17" t="s">
        <v>20</v>
      </c>
      <c r="F53" s="17" t="s">
        <v>274</v>
      </c>
      <c r="G53" s="22"/>
      <c r="H53" s="23"/>
      <c r="I53" s="95">
        <f>I54</f>
        <v>1273.0999999999999</v>
      </c>
      <c r="J53" s="111">
        <f>J54</f>
        <v>1320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37.5" x14ac:dyDescent="0.2">
      <c r="A54" s="15"/>
      <c r="B54" s="36" t="s">
        <v>74</v>
      </c>
      <c r="C54" s="17">
        <v>902</v>
      </c>
      <c r="D54" s="17" t="s">
        <v>35</v>
      </c>
      <c r="E54" s="17" t="s">
        <v>20</v>
      </c>
      <c r="F54" s="17" t="s">
        <v>160</v>
      </c>
      <c r="G54" s="22" t="s">
        <v>0</v>
      </c>
      <c r="H54" s="23"/>
      <c r="I54" s="95">
        <f>I55</f>
        <v>1273.0999999999999</v>
      </c>
      <c r="J54" s="111">
        <f>J55</f>
        <v>1320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37.5" x14ac:dyDescent="0.2">
      <c r="A55" s="15" t="s">
        <v>0</v>
      </c>
      <c r="B55" s="16" t="s">
        <v>15</v>
      </c>
      <c r="C55" s="17">
        <v>902</v>
      </c>
      <c r="D55" s="17" t="s">
        <v>35</v>
      </c>
      <c r="E55" s="17" t="s">
        <v>20</v>
      </c>
      <c r="F55" s="17" t="s">
        <v>160</v>
      </c>
      <c r="G55" s="22" t="s">
        <v>16</v>
      </c>
      <c r="H55" s="23"/>
      <c r="I55" s="95">
        <v>1273.0999999999999</v>
      </c>
      <c r="J55" s="111">
        <v>1320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x14ac:dyDescent="0.2">
      <c r="A56" s="15" t="s">
        <v>0</v>
      </c>
      <c r="B56" s="30" t="s">
        <v>132</v>
      </c>
      <c r="C56" s="17">
        <v>902</v>
      </c>
      <c r="D56" s="17" t="s">
        <v>35</v>
      </c>
      <c r="E56" s="17" t="s">
        <v>20</v>
      </c>
      <c r="F56" s="17" t="s">
        <v>265</v>
      </c>
      <c r="G56" s="22"/>
      <c r="H56" s="23"/>
      <c r="I56" s="95">
        <f>I57</f>
        <v>51.2</v>
      </c>
      <c r="J56" s="111">
        <f>J57</f>
        <v>51.2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37.5" x14ac:dyDescent="0.2">
      <c r="A57" s="15" t="s">
        <v>0</v>
      </c>
      <c r="B57" s="16" t="s">
        <v>15</v>
      </c>
      <c r="C57" s="17">
        <v>902</v>
      </c>
      <c r="D57" s="17" t="s">
        <v>35</v>
      </c>
      <c r="E57" s="17" t="s">
        <v>20</v>
      </c>
      <c r="F57" s="17" t="s">
        <v>265</v>
      </c>
      <c r="G57" s="22">
        <v>600</v>
      </c>
      <c r="H57" s="23"/>
      <c r="I57" s="95">
        <v>51.2</v>
      </c>
      <c r="J57" s="111">
        <v>51.2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x14ac:dyDescent="0.2">
      <c r="A58" s="15" t="s">
        <v>0</v>
      </c>
      <c r="B58" s="33" t="s">
        <v>77</v>
      </c>
      <c r="C58" s="42">
        <v>902</v>
      </c>
      <c r="D58" s="17" t="s">
        <v>35</v>
      </c>
      <c r="E58" s="17" t="s">
        <v>20</v>
      </c>
      <c r="F58" s="17" t="s">
        <v>161</v>
      </c>
      <c r="G58" s="22" t="s">
        <v>0</v>
      </c>
      <c r="H58" s="23"/>
      <c r="I58" s="95">
        <f>I59+I65+I67+I71</f>
        <v>11997.2</v>
      </c>
      <c r="J58" s="111">
        <f>J59+J65+J67+J71</f>
        <v>12372</v>
      </c>
      <c r="K58" s="9"/>
      <c r="L58" s="9"/>
      <c r="M58" s="8"/>
      <c r="N58" s="8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x14ac:dyDescent="0.2">
      <c r="A59" s="15" t="s">
        <v>0</v>
      </c>
      <c r="B59" s="30" t="s">
        <v>133</v>
      </c>
      <c r="C59" s="17">
        <v>902</v>
      </c>
      <c r="D59" s="17" t="s">
        <v>35</v>
      </c>
      <c r="E59" s="17" t="s">
        <v>20</v>
      </c>
      <c r="F59" s="17" t="s">
        <v>162</v>
      </c>
      <c r="G59" s="22"/>
      <c r="H59" s="23"/>
      <c r="I59" s="95">
        <f>I60+I62</f>
        <v>689.59999999999991</v>
      </c>
      <c r="J59" s="111">
        <f>J60+J62</f>
        <v>712.99999999999989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">
      <c r="A60" s="35"/>
      <c r="B60" s="16" t="s">
        <v>426</v>
      </c>
      <c r="C60" s="17">
        <v>902</v>
      </c>
      <c r="D60" s="17" t="s">
        <v>35</v>
      </c>
      <c r="E60" s="17" t="s">
        <v>20</v>
      </c>
      <c r="F60" s="17" t="s">
        <v>163</v>
      </c>
      <c r="G60" s="22"/>
      <c r="H60" s="23"/>
      <c r="I60" s="95">
        <f>I61</f>
        <v>636.59999999999991</v>
      </c>
      <c r="J60" s="111">
        <f>J61</f>
        <v>659.99999999999989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37.5" x14ac:dyDescent="0.2">
      <c r="A61" s="35"/>
      <c r="B61" s="16" t="s">
        <v>15</v>
      </c>
      <c r="C61" s="17">
        <v>902</v>
      </c>
      <c r="D61" s="17" t="s">
        <v>35</v>
      </c>
      <c r="E61" s="17" t="s">
        <v>20</v>
      </c>
      <c r="F61" s="17" t="s">
        <v>163</v>
      </c>
      <c r="G61" s="22">
        <v>600</v>
      </c>
      <c r="H61" s="23"/>
      <c r="I61" s="95">
        <f>634.3+2.3</f>
        <v>636.59999999999991</v>
      </c>
      <c r="J61" s="111">
        <f>634.3+2.3+23.4</f>
        <v>659.99999999999989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56.25" x14ac:dyDescent="0.2">
      <c r="A62" s="35"/>
      <c r="B62" s="16" t="s">
        <v>409</v>
      </c>
      <c r="C62" s="17">
        <v>902</v>
      </c>
      <c r="D62" s="17" t="s">
        <v>35</v>
      </c>
      <c r="E62" s="17" t="s">
        <v>20</v>
      </c>
      <c r="F62" s="17" t="s">
        <v>387</v>
      </c>
      <c r="G62" s="22"/>
      <c r="H62" s="23"/>
      <c r="I62" s="95">
        <f>I63</f>
        <v>53</v>
      </c>
      <c r="J62" s="111">
        <f>J63</f>
        <v>53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37.5" x14ac:dyDescent="0.2">
      <c r="A63" s="35"/>
      <c r="B63" s="16" t="s">
        <v>15</v>
      </c>
      <c r="C63" s="17">
        <v>902</v>
      </c>
      <c r="D63" s="17" t="s">
        <v>35</v>
      </c>
      <c r="E63" s="17" t="s">
        <v>20</v>
      </c>
      <c r="F63" s="17" t="s">
        <v>387</v>
      </c>
      <c r="G63" s="22">
        <v>600</v>
      </c>
      <c r="H63" s="23"/>
      <c r="I63" s="95">
        <v>53</v>
      </c>
      <c r="J63" s="111">
        <v>53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">
      <c r="A64" s="35"/>
      <c r="B64" s="16" t="s">
        <v>271</v>
      </c>
      <c r="C64" s="17">
        <v>902</v>
      </c>
      <c r="D64" s="17" t="s">
        <v>35</v>
      </c>
      <c r="E64" s="17" t="s">
        <v>20</v>
      </c>
      <c r="F64" s="17" t="s">
        <v>275</v>
      </c>
      <c r="G64" s="22"/>
      <c r="H64" s="23"/>
      <c r="I64" s="95">
        <f>I65</f>
        <v>10712.7</v>
      </c>
      <c r="J64" s="111">
        <f>J65</f>
        <v>11064.1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37.5" x14ac:dyDescent="0.2">
      <c r="A65" s="35"/>
      <c r="B65" s="16" t="s">
        <v>74</v>
      </c>
      <c r="C65" s="17">
        <v>902</v>
      </c>
      <c r="D65" s="17" t="s">
        <v>35</v>
      </c>
      <c r="E65" s="17" t="s">
        <v>20</v>
      </c>
      <c r="F65" s="17" t="s">
        <v>165</v>
      </c>
      <c r="G65" s="22" t="s">
        <v>0</v>
      </c>
      <c r="H65" s="23"/>
      <c r="I65" s="95">
        <f>I66</f>
        <v>10712.7</v>
      </c>
      <c r="J65" s="111">
        <f>J66</f>
        <v>11064.1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37.5" x14ac:dyDescent="0.2">
      <c r="A66" s="43"/>
      <c r="B66" s="16" t="s">
        <v>15</v>
      </c>
      <c r="C66" s="17">
        <v>902</v>
      </c>
      <c r="D66" s="17" t="s">
        <v>35</v>
      </c>
      <c r="E66" s="17" t="s">
        <v>20</v>
      </c>
      <c r="F66" s="17" t="s">
        <v>165</v>
      </c>
      <c r="G66" s="22" t="s">
        <v>16</v>
      </c>
      <c r="H66" s="23"/>
      <c r="I66" s="95">
        <v>10712.7</v>
      </c>
      <c r="J66" s="111">
        <v>11064.1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">
      <c r="A67" s="15" t="s">
        <v>0</v>
      </c>
      <c r="B67" s="30" t="s">
        <v>132</v>
      </c>
      <c r="C67" s="17">
        <v>902</v>
      </c>
      <c r="D67" s="17" t="s">
        <v>35</v>
      </c>
      <c r="E67" s="17" t="s">
        <v>20</v>
      </c>
      <c r="F67" s="17" t="s">
        <v>266</v>
      </c>
      <c r="G67" s="22"/>
      <c r="H67" s="23"/>
      <c r="I67" s="95">
        <f>I68</f>
        <v>594.9</v>
      </c>
      <c r="J67" s="111">
        <f>J68</f>
        <v>594.9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36" customHeight="1" x14ac:dyDescent="0.2">
      <c r="A68" s="37" t="s">
        <v>0</v>
      </c>
      <c r="B68" s="16" t="s">
        <v>15</v>
      </c>
      <c r="C68" s="17">
        <v>902</v>
      </c>
      <c r="D68" s="17" t="s">
        <v>35</v>
      </c>
      <c r="E68" s="17" t="s">
        <v>20</v>
      </c>
      <c r="F68" s="17" t="s">
        <v>266</v>
      </c>
      <c r="G68" s="22">
        <v>600</v>
      </c>
      <c r="H68" s="23"/>
      <c r="I68" s="95">
        <v>594.9</v>
      </c>
      <c r="J68" s="111">
        <v>594.9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idden="1" x14ac:dyDescent="0.2">
      <c r="A69" s="44"/>
      <c r="B69" s="9"/>
      <c r="C69" s="9"/>
      <c r="D69" s="9"/>
      <c r="E69" s="9"/>
      <c r="F69" s="9"/>
      <c r="G69" s="9"/>
      <c r="H69" s="9"/>
      <c r="I69" s="47"/>
      <c r="J69" s="11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idden="1" x14ac:dyDescent="0.2">
      <c r="A70" s="44"/>
      <c r="B70" s="9"/>
      <c r="C70" s="9"/>
      <c r="D70" s="9"/>
      <c r="E70" s="9"/>
      <c r="F70" s="9"/>
      <c r="G70" s="9"/>
      <c r="H70" s="9"/>
      <c r="I70" s="47"/>
      <c r="J70" s="112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93.75" hidden="1" x14ac:dyDescent="0.2">
      <c r="A71" s="44"/>
      <c r="B71" s="37" t="s">
        <v>410</v>
      </c>
      <c r="C71" s="17">
        <v>902</v>
      </c>
      <c r="D71" s="17" t="s">
        <v>35</v>
      </c>
      <c r="E71" s="17" t="s">
        <v>20</v>
      </c>
      <c r="F71" s="17" t="s">
        <v>388</v>
      </c>
      <c r="G71" s="22"/>
      <c r="H71" s="23"/>
      <c r="I71" s="95">
        <f>I72</f>
        <v>0</v>
      </c>
      <c r="J71" s="111">
        <f>J72</f>
        <v>0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37.5" hidden="1" x14ac:dyDescent="0.2">
      <c r="A72" s="44"/>
      <c r="B72" s="16" t="s">
        <v>15</v>
      </c>
      <c r="C72" s="17">
        <v>902</v>
      </c>
      <c r="D72" s="17" t="s">
        <v>35</v>
      </c>
      <c r="E72" s="17" t="s">
        <v>20</v>
      </c>
      <c r="F72" s="17" t="s">
        <v>388</v>
      </c>
      <c r="G72" s="22">
        <v>600</v>
      </c>
      <c r="H72" s="23"/>
      <c r="I72" s="95">
        <v>0</v>
      </c>
      <c r="J72" s="11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idden="1" x14ac:dyDescent="0.2">
      <c r="A73" s="44"/>
      <c r="B73" s="30" t="s">
        <v>377</v>
      </c>
      <c r="C73" s="17">
        <v>902</v>
      </c>
      <c r="D73" s="17" t="s">
        <v>35</v>
      </c>
      <c r="E73" s="17" t="s">
        <v>20</v>
      </c>
      <c r="F73" s="17" t="s">
        <v>378</v>
      </c>
      <c r="G73" s="22"/>
      <c r="H73" s="23"/>
      <c r="I73" s="95">
        <f>I75+I77</f>
        <v>0</v>
      </c>
      <c r="J73" s="111">
        <f>J75+J77</f>
        <v>0</v>
      </c>
      <c r="K73" s="9"/>
      <c r="L73" s="9"/>
      <c r="M73" s="8"/>
      <c r="N73" s="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idden="1" x14ac:dyDescent="0.2">
      <c r="A74" s="44"/>
      <c r="B74" s="93" t="s">
        <v>439</v>
      </c>
      <c r="C74" s="17">
        <v>902</v>
      </c>
      <c r="D74" s="17" t="s">
        <v>35</v>
      </c>
      <c r="E74" s="17" t="s">
        <v>20</v>
      </c>
      <c r="F74" s="17" t="s">
        <v>438</v>
      </c>
      <c r="G74" s="22"/>
      <c r="H74" s="23"/>
      <c r="I74" s="95">
        <f>I75</f>
        <v>0</v>
      </c>
      <c r="J74" s="111">
        <f>J75</f>
        <v>0</v>
      </c>
      <c r="K74" s="9"/>
      <c r="L74" s="9"/>
      <c r="M74" s="8"/>
      <c r="N74" s="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37.5" hidden="1" x14ac:dyDescent="0.2">
      <c r="A75" s="44"/>
      <c r="B75" s="30" t="s">
        <v>74</v>
      </c>
      <c r="C75" s="17">
        <v>902</v>
      </c>
      <c r="D75" s="17" t="s">
        <v>35</v>
      </c>
      <c r="E75" s="17" t="s">
        <v>20</v>
      </c>
      <c r="F75" s="17" t="s">
        <v>379</v>
      </c>
      <c r="G75" s="22"/>
      <c r="H75" s="23"/>
      <c r="I75" s="95">
        <f>I76</f>
        <v>0</v>
      </c>
      <c r="J75" s="111">
        <f>J76</f>
        <v>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37.5" hidden="1" x14ac:dyDescent="0.2">
      <c r="A76" s="44"/>
      <c r="B76" s="30" t="s">
        <v>15</v>
      </c>
      <c r="C76" s="17">
        <v>902</v>
      </c>
      <c r="D76" s="17" t="s">
        <v>35</v>
      </c>
      <c r="E76" s="17" t="s">
        <v>20</v>
      </c>
      <c r="F76" s="17" t="s">
        <v>380</v>
      </c>
      <c r="G76" s="22">
        <v>600</v>
      </c>
      <c r="H76" s="23"/>
      <c r="I76" s="95">
        <v>0</v>
      </c>
      <c r="J76" s="111">
        <v>0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idden="1" x14ac:dyDescent="0.2">
      <c r="A77" s="44"/>
      <c r="B77" s="30" t="s">
        <v>132</v>
      </c>
      <c r="C77" s="17">
        <v>902</v>
      </c>
      <c r="D77" s="17" t="s">
        <v>35</v>
      </c>
      <c r="E77" s="17" t="s">
        <v>20</v>
      </c>
      <c r="F77" s="17" t="s">
        <v>381</v>
      </c>
      <c r="G77" s="22"/>
      <c r="H77" s="23"/>
      <c r="I77" s="95">
        <f>I78</f>
        <v>0</v>
      </c>
      <c r="J77" s="111">
        <f>J78</f>
        <v>0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37.5" hidden="1" x14ac:dyDescent="0.2">
      <c r="A78" s="44"/>
      <c r="B78" s="30" t="s">
        <v>15</v>
      </c>
      <c r="C78" s="17">
        <v>902</v>
      </c>
      <c r="D78" s="17" t="s">
        <v>35</v>
      </c>
      <c r="E78" s="17" t="s">
        <v>20</v>
      </c>
      <c r="F78" s="17" t="s">
        <v>381</v>
      </c>
      <c r="G78" s="22">
        <v>600</v>
      </c>
      <c r="H78" s="23"/>
      <c r="I78" s="95">
        <v>0</v>
      </c>
      <c r="J78" s="111">
        <v>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">
      <c r="A79" s="29"/>
      <c r="B79" s="40" t="s">
        <v>139</v>
      </c>
      <c r="C79" s="17">
        <v>902</v>
      </c>
      <c r="D79" s="31" t="s">
        <v>35</v>
      </c>
      <c r="E79" s="31" t="s">
        <v>20</v>
      </c>
      <c r="F79" s="17" t="s">
        <v>153</v>
      </c>
      <c r="G79" s="22"/>
      <c r="H79" s="23"/>
      <c r="I79" s="95">
        <f>I80</f>
        <v>10</v>
      </c>
      <c r="J79" s="111">
        <f>J80</f>
        <v>10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">
      <c r="A80" s="29"/>
      <c r="B80" s="30" t="s">
        <v>386</v>
      </c>
      <c r="C80" s="17">
        <v>902</v>
      </c>
      <c r="D80" s="31" t="s">
        <v>35</v>
      </c>
      <c r="E80" s="31" t="s">
        <v>20</v>
      </c>
      <c r="F80" s="17" t="s">
        <v>385</v>
      </c>
      <c r="G80" s="22"/>
      <c r="H80" s="23"/>
      <c r="I80" s="95">
        <f>I81</f>
        <v>10</v>
      </c>
      <c r="J80" s="111">
        <f>J81</f>
        <v>10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">
      <c r="A81" s="29"/>
      <c r="B81" s="45" t="s">
        <v>11</v>
      </c>
      <c r="C81" s="17">
        <v>902</v>
      </c>
      <c r="D81" s="31" t="s">
        <v>35</v>
      </c>
      <c r="E81" s="31" t="s">
        <v>20</v>
      </c>
      <c r="F81" s="17" t="s">
        <v>385</v>
      </c>
      <c r="G81" s="22">
        <v>600</v>
      </c>
      <c r="H81" s="23"/>
      <c r="I81" s="95">
        <v>10</v>
      </c>
      <c r="J81" s="111">
        <v>10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37.5" x14ac:dyDescent="0.2">
      <c r="A82" s="32"/>
      <c r="B82" s="33" t="s">
        <v>70</v>
      </c>
      <c r="C82" s="34">
        <v>902</v>
      </c>
      <c r="D82" s="31" t="s">
        <v>35</v>
      </c>
      <c r="E82" s="31" t="s">
        <v>20</v>
      </c>
      <c r="F82" s="17" t="s">
        <v>155</v>
      </c>
      <c r="G82" s="22" t="s">
        <v>0</v>
      </c>
      <c r="H82" s="23"/>
      <c r="I82" s="95">
        <f>I83</f>
        <v>2</v>
      </c>
      <c r="J82" s="111">
        <f>J83</f>
        <v>2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42" customHeight="1" x14ac:dyDescent="0.2">
      <c r="A83" s="35"/>
      <c r="B83" s="36" t="s">
        <v>157</v>
      </c>
      <c r="C83" s="17">
        <v>902</v>
      </c>
      <c r="D83" s="31" t="s">
        <v>35</v>
      </c>
      <c r="E83" s="31" t="s">
        <v>20</v>
      </c>
      <c r="F83" s="17" t="s">
        <v>156</v>
      </c>
      <c r="G83" s="22" t="s">
        <v>0</v>
      </c>
      <c r="H83" s="23"/>
      <c r="I83" s="95">
        <f>I84</f>
        <v>2</v>
      </c>
      <c r="J83" s="111">
        <f>J84</f>
        <v>2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37.5" x14ac:dyDescent="0.2">
      <c r="A84" s="35"/>
      <c r="B84" s="16" t="s">
        <v>15</v>
      </c>
      <c r="C84" s="17">
        <v>902</v>
      </c>
      <c r="D84" s="31" t="s">
        <v>35</v>
      </c>
      <c r="E84" s="31" t="s">
        <v>20</v>
      </c>
      <c r="F84" s="17" t="s">
        <v>156</v>
      </c>
      <c r="G84" s="22" t="s">
        <v>16</v>
      </c>
      <c r="H84" s="23"/>
      <c r="I84" s="95">
        <v>2</v>
      </c>
      <c r="J84" s="111">
        <v>2</v>
      </c>
      <c r="K84" s="9"/>
      <c r="L84" s="8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">
      <c r="A85" s="15"/>
      <c r="B85" s="38" t="s">
        <v>37</v>
      </c>
      <c r="C85" s="17">
        <v>902</v>
      </c>
      <c r="D85" s="17" t="s">
        <v>35</v>
      </c>
      <c r="E85" s="17" t="s">
        <v>9</v>
      </c>
      <c r="F85" s="17" t="s">
        <v>0</v>
      </c>
      <c r="G85" s="22" t="s">
        <v>0</v>
      </c>
      <c r="H85" s="23"/>
      <c r="I85" s="95">
        <f>I86</f>
        <v>21456.300000000003</v>
      </c>
      <c r="J85" s="111">
        <f>J86</f>
        <v>22255.5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37.5" x14ac:dyDescent="0.2">
      <c r="A86" s="15"/>
      <c r="B86" s="33" t="s">
        <v>71</v>
      </c>
      <c r="C86" s="34">
        <v>902</v>
      </c>
      <c r="D86" s="17" t="s">
        <v>35</v>
      </c>
      <c r="E86" s="17" t="s">
        <v>9</v>
      </c>
      <c r="F86" s="17" t="s">
        <v>146</v>
      </c>
      <c r="G86" s="22" t="s">
        <v>0</v>
      </c>
      <c r="H86" s="23"/>
      <c r="I86" s="95">
        <f>I87</f>
        <v>21456.300000000003</v>
      </c>
      <c r="J86" s="111">
        <f>J87</f>
        <v>22255.5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37.5" x14ac:dyDescent="0.2">
      <c r="A87" s="15" t="s">
        <v>0</v>
      </c>
      <c r="B87" s="9" t="s">
        <v>78</v>
      </c>
      <c r="C87" s="17">
        <v>902</v>
      </c>
      <c r="D87" s="17" t="s">
        <v>35</v>
      </c>
      <c r="E87" s="17" t="s">
        <v>9</v>
      </c>
      <c r="F87" s="17" t="s">
        <v>166</v>
      </c>
      <c r="G87" s="22" t="s">
        <v>0</v>
      </c>
      <c r="H87" s="23"/>
      <c r="I87" s="95">
        <f>I88+I93+I98</f>
        <v>21456.300000000003</v>
      </c>
      <c r="J87" s="111">
        <f>J88+J93+J98</f>
        <v>22255.5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37.5" x14ac:dyDescent="0.2">
      <c r="A88" s="35"/>
      <c r="B88" s="30" t="s">
        <v>276</v>
      </c>
      <c r="C88" s="17">
        <v>902</v>
      </c>
      <c r="D88" s="17" t="s">
        <v>35</v>
      </c>
      <c r="E88" s="17" t="s">
        <v>9</v>
      </c>
      <c r="F88" s="17" t="s">
        <v>277</v>
      </c>
      <c r="G88" s="22"/>
      <c r="H88" s="23"/>
      <c r="I88" s="95">
        <f>I89</f>
        <v>1685.5</v>
      </c>
      <c r="J88" s="111">
        <f>J89</f>
        <v>1748.9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">
      <c r="A89" s="35" t="s">
        <v>0</v>
      </c>
      <c r="B89" s="36" t="s">
        <v>79</v>
      </c>
      <c r="C89" s="17">
        <v>902</v>
      </c>
      <c r="D89" s="17" t="s">
        <v>35</v>
      </c>
      <c r="E89" s="17" t="s">
        <v>9</v>
      </c>
      <c r="F89" s="17" t="s">
        <v>167</v>
      </c>
      <c r="G89" s="22" t="s">
        <v>0</v>
      </c>
      <c r="H89" s="23"/>
      <c r="I89" s="95">
        <f>I90+I91+I92</f>
        <v>1685.5</v>
      </c>
      <c r="J89" s="111">
        <f>J90+J91+J92</f>
        <v>1748.9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56.25" x14ac:dyDescent="0.2">
      <c r="A90" s="15" t="s">
        <v>0</v>
      </c>
      <c r="B90" s="16" t="s">
        <v>21</v>
      </c>
      <c r="C90" s="17">
        <v>902</v>
      </c>
      <c r="D90" s="17" t="s">
        <v>35</v>
      </c>
      <c r="E90" s="17" t="s">
        <v>9</v>
      </c>
      <c r="F90" s="17" t="s">
        <v>167</v>
      </c>
      <c r="G90" s="22" t="s">
        <v>22</v>
      </c>
      <c r="H90" s="23"/>
      <c r="I90" s="95">
        <v>1663</v>
      </c>
      <c r="J90" s="111">
        <v>1726.4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37.5" x14ac:dyDescent="0.2">
      <c r="A91" s="15" t="s">
        <v>0</v>
      </c>
      <c r="B91" s="16" t="s">
        <v>179</v>
      </c>
      <c r="C91" s="17">
        <v>902</v>
      </c>
      <c r="D91" s="17" t="s">
        <v>35</v>
      </c>
      <c r="E91" s="17" t="s">
        <v>9</v>
      </c>
      <c r="F91" s="17" t="s">
        <v>167</v>
      </c>
      <c r="G91" s="22" t="s">
        <v>12</v>
      </c>
      <c r="H91" s="23"/>
      <c r="I91" s="95">
        <v>21.5</v>
      </c>
      <c r="J91" s="111">
        <v>21.5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">
      <c r="A92" s="15" t="s">
        <v>0</v>
      </c>
      <c r="B92" s="16" t="s">
        <v>23</v>
      </c>
      <c r="C92" s="17">
        <v>902</v>
      </c>
      <c r="D92" s="17" t="s">
        <v>35</v>
      </c>
      <c r="E92" s="17" t="s">
        <v>9</v>
      </c>
      <c r="F92" s="17" t="s">
        <v>167</v>
      </c>
      <c r="G92" s="22" t="s">
        <v>24</v>
      </c>
      <c r="H92" s="23"/>
      <c r="I92" s="95">
        <v>1</v>
      </c>
      <c r="J92" s="111">
        <v>1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56.25" x14ac:dyDescent="0.2">
      <c r="A93" s="15"/>
      <c r="B93" s="16" t="s">
        <v>278</v>
      </c>
      <c r="C93" s="17">
        <v>902</v>
      </c>
      <c r="D93" s="17" t="s">
        <v>35</v>
      </c>
      <c r="E93" s="17" t="s">
        <v>9</v>
      </c>
      <c r="F93" s="17" t="s">
        <v>279</v>
      </c>
      <c r="G93" s="22"/>
      <c r="H93" s="23"/>
      <c r="I93" s="95">
        <f>I94</f>
        <v>3461</v>
      </c>
      <c r="J93" s="111">
        <f>J94</f>
        <v>3589.2999999999997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37.5" x14ac:dyDescent="0.2">
      <c r="A94" s="15"/>
      <c r="B94" s="16" t="s">
        <v>280</v>
      </c>
      <c r="C94" s="17">
        <v>902</v>
      </c>
      <c r="D94" s="17" t="s">
        <v>35</v>
      </c>
      <c r="E94" s="17" t="s">
        <v>9</v>
      </c>
      <c r="F94" s="17" t="s">
        <v>168</v>
      </c>
      <c r="G94" s="22" t="s">
        <v>0</v>
      </c>
      <c r="H94" s="23"/>
      <c r="I94" s="95">
        <f>I95+I96+I97</f>
        <v>3461</v>
      </c>
      <c r="J94" s="111">
        <f>J95+J96+J97</f>
        <v>3589.2999999999997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56.25" x14ac:dyDescent="0.2">
      <c r="A95" s="15"/>
      <c r="B95" s="16" t="s">
        <v>21</v>
      </c>
      <c r="C95" s="17">
        <v>902</v>
      </c>
      <c r="D95" s="17" t="s">
        <v>35</v>
      </c>
      <c r="E95" s="17" t="s">
        <v>9</v>
      </c>
      <c r="F95" s="17" t="s">
        <v>168</v>
      </c>
      <c r="G95" s="22" t="s">
        <v>22</v>
      </c>
      <c r="H95" s="23"/>
      <c r="I95" s="95">
        <v>3375.4</v>
      </c>
      <c r="J95" s="111">
        <v>3503.7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37.5" x14ac:dyDescent="0.2">
      <c r="A96" s="15" t="s">
        <v>0</v>
      </c>
      <c r="B96" s="16" t="s">
        <v>179</v>
      </c>
      <c r="C96" s="17">
        <v>902</v>
      </c>
      <c r="D96" s="17" t="s">
        <v>35</v>
      </c>
      <c r="E96" s="17" t="s">
        <v>9</v>
      </c>
      <c r="F96" s="17" t="s">
        <v>168</v>
      </c>
      <c r="G96" s="22" t="s">
        <v>12</v>
      </c>
      <c r="H96" s="23"/>
      <c r="I96" s="95">
        <v>83.9</v>
      </c>
      <c r="J96" s="111">
        <v>83.9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">
      <c r="A97" s="15" t="s">
        <v>0</v>
      </c>
      <c r="B97" s="16" t="s">
        <v>23</v>
      </c>
      <c r="C97" s="17">
        <v>902</v>
      </c>
      <c r="D97" s="17" t="s">
        <v>35</v>
      </c>
      <c r="E97" s="17" t="s">
        <v>9</v>
      </c>
      <c r="F97" s="17" t="s">
        <v>168</v>
      </c>
      <c r="G97" s="22" t="s">
        <v>24</v>
      </c>
      <c r="H97" s="23"/>
      <c r="I97" s="95">
        <v>1.7</v>
      </c>
      <c r="J97" s="111">
        <v>1.7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37.5" x14ac:dyDescent="0.2">
      <c r="A98" s="15"/>
      <c r="B98" s="16" t="s">
        <v>281</v>
      </c>
      <c r="C98" s="17">
        <v>902</v>
      </c>
      <c r="D98" s="17" t="s">
        <v>35</v>
      </c>
      <c r="E98" s="17" t="s">
        <v>9</v>
      </c>
      <c r="F98" s="17" t="s">
        <v>306</v>
      </c>
      <c r="G98" s="22"/>
      <c r="H98" s="23"/>
      <c r="I98" s="95">
        <f>I99</f>
        <v>16309.800000000001</v>
      </c>
      <c r="J98" s="111">
        <f>J99</f>
        <v>16917.3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2.5" customHeight="1" x14ac:dyDescent="0.2">
      <c r="A99" s="15"/>
      <c r="B99" s="16" t="s">
        <v>280</v>
      </c>
      <c r="C99" s="17">
        <v>902</v>
      </c>
      <c r="D99" s="17" t="s">
        <v>35</v>
      </c>
      <c r="E99" s="17" t="s">
        <v>9</v>
      </c>
      <c r="F99" s="17" t="s">
        <v>170</v>
      </c>
      <c r="G99" s="22" t="s">
        <v>0</v>
      </c>
      <c r="H99" s="23"/>
      <c r="I99" s="95">
        <f>I100+I101+I102</f>
        <v>16309.800000000001</v>
      </c>
      <c r="J99" s="111">
        <f>J100+J101+J102</f>
        <v>16917.3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56.25" x14ac:dyDescent="0.2">
      <c r="A100" s="15"/>
      <c r="B100" s="16" t="s">
        <v>21</v>
      </c>
      <c r="C100" s="17">
        <v>902</v>
      </c>
      <c r="D100" s="17" t="s">
        <v>35</v>
      </c>
      <c r="E100" s="17" t="s">
        <v>9</v>
      </c>
      <c r="F100" s="17" t="s">
        <v>170</v>
      </c>
      <c r="G100" s="22" t="s">
        <v>22</v>
      </c>
      <c r="H100" s="23"/>
      <c r="I100" s="95">
        <v>16004.7</v>
      </c>
      <c r="J100" s="111">
        <v>16612.8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37.5" x14ac:dyDescent="0.2">
      <c r="A101" s="15" t="s">
        <v>0</v>
      </c>
      <c r="B101" s="16" t="s">
        <v>179</v>
      </c>
      <c r="C101" s="17">
        <v>902</v>
      </c>
      <c r="D101" s="17" t="s">
        <v>35</v>
      </c>
      <c r="E101" s="17" t="s">
        <v>9</v>
      </c>
      <c r="F101" s="17" t="s">
        <v>170</v>
      </c>
      <c r="G101" s="22" t="s">
        <v>12</v>
      </c>
      <c r="H101" s="23"/>
      <c r="I101" s="95">
        <v>286</v>
      </c>
      <c r="J101" s="111">
        <v>285.39999999999998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21" customHeight="1" x14ac:dyDescent="0.2">
      <c r="A102" s="15" t="s">
        <v>0</v>
      </c>
      <c r="B102" s="16" t="s">
        <v>23</v>
      </c>
      <c r="C102" s="17">
        <v>902</v>
      </c>
      <c r="D102" s="17" t="s">
        <v>35</v>
      </c>
      <c r="E102" s="17" t="s">
        <v>9</v>
      </c>
      <c r="F102" s="17" t="s">
        <v>170</v>
      </c>
      <c r="G102" s="22" t="s">
        <v>24</v>
      </c>
      <c r="H102" s="23"/>
      <c r="I102" s="95">
        <v>19.100000000000001</v>
      </c>
      <c r="J102" s="111">
        <v>19.100000000000001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1.75" customHeight="1" x14ac:dyDescent="0.2">
      <c r="A103" s="24">
        <v>3</v>
      </c>
      <c r="B103" s="25" t="s">
        <v>80</v>
      </c>
      <c r="C103" s="26">
        <v>903</v>
      </c>
      <c r="D103" s="26" t="s">
        <v>0</v>
      </c>
      <c r="E103" s="26" t="s">
        <v>0</v>
      </c>
      <c r="F103" s="26" t="s">
        <v>0</v>
      </c>
      <c r="G103" s="27" t="s">
        <v>0</v>
      </c>
      <c r="H103" s="28"/>
      <c r="I103" s="96">
        <f>I104+I123</f>
        <v>20212.599999999999</v>
      </c>
      <c r="J103" s="110">
        <f>J104+J123</f>
        <v>28725.1</v>
      </c>
      <c r="K103" s="9"/>
      <c r="L103" s="9"/>
      <c r="M103" s="8"/>
      <c r="N103" s="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">
      <c r="A104" s="15" t="s">
        <v>0</v>
      </c>
      <c r="B104" s="16" t="s">
        <v>38</v>
      </c>
      <c r="C104" s="17">
        <v>903</v>
      </c>
      <c r="D104" s="17" t="s">
        <v>20</v>
      </c>
      <c r="E104" s="17" t="s">
        <v>0</v>
      </c>
      <c r="F104" s="17" t="s">
        <v>0</v>
      </c>
      <c r="G104" s="22" t="s">
        <v>0</v>
      </c>
      <c r="H104" s="23"/>
      <c r="I104" s="95">
        <f>I105+I113+I117</f>
        <v>13783.8</v>
      </c>
      <c r="J104" s="111">
        <f>J105+J113+J117</f>
        <v>22296.3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37.5" x14ac:dyDescent="0.2">
      <c r="A105" s="24"/>
      <c r="B105" s="38" t="s">
        <v>51</v>
      </c>
      <c r="C105" s="17">
        <v>903</v>
      </c>
      <c r="D105" s="17" t="s">
        <v>20</v>
      </c>
      <c r="E105" s="17" t="s">
        <v>27</v>
      </c>
      <c r="F105" s="17" t="s">
        <v>0</v>
      </c>
      <c r="G105" s="22" t="s">
        <v>0</v>
      </c>
      <c r="H105" s="23"/>
      <c r="I105" s="95">
        <f>I106</f>
        <v>5783.7999999999993</v>
      </c>
      <c r="J105" s="111">
        <f>J106</f>
        <v>5996.2999999999993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37.5" x14ac:dyDescent="0.2">
      <c r="A106" s="35" t="s">
        <v>0</v>
      </c>
      <c r="B106" s="33" t="s">
        <v>81</v>
      </c>
      <c r="C106" s="34">
        <v>903</v>
      </c>
      <c r="D106" s="17" t="s">
        <v>20</v>
      </c>
      <c r="E106" s="17" t="s">
        <v>27</v>
      </c>
      <c r="F106" s="17" t="s">
        <v>173</v>
      </c>
      <c r="G106" s="22" t="s">
        <v>0</v>
      </c>
      <c r="H106" s="23"/>
      <c r="I106" s="95">
        <f t="shared" ref="I106:J106" si="2">I107</f>
        <v>5783.7999999999993</v>
      </c>
      <c r="J106" s="111">
        <f t="shared" si="2"/>
        <v>5996.2999999999993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37.5" x14ac:dyDescent="0.2">
      <c r="A107" s="35" t="s">
        <v>0</v>
      </c>
      <c r="B107" s="33" t="s">
        <v>82</v>
      </c>
      <c r="C107" s="34">
        <v>903</v>
      </c>
      <c r="D107" s="17" t="s">
        <v>20</v>
      </c>
      <c r="E107" s="17" t="s">
        <v>27</v>
      </c>
      <c r="F107" s="17" t="s">
        <v>263</v>
      </c>
      <c r="G107" s="22" t="s">
        <v>0</v>
      </c>
      <c r="H107" s="23"/>
      <c r="I107" s="95">
        <f>I108</f>
        <v>5783.7999999999993</v>
      </c>
      <c r="J107" s="111">
        <f>J108</f>
        <v>5996.2999999999993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37.5" x14ac:dyDescent="0.2">
      <c r="A108" s="35"/>
      <c r="B108" s="33" t="s">
        <v>293</v>
      </c>
      <c r="C108" s="17">
        <v>903</v>
      </c>
      <c r="D108" s="17" t="s">
        <v>20</v>
      </c>
      <c r="E108" s="17" t="s">
        <v>27</v>
      </c>
      <c r="F108" s="17" t="s">
        <v>294</v>
      </c>
      <c r="G108" s="22"/>
      <c r="H108" s="23"/>
      <c r="I108" s="95">
        <f>I109</f>
        <v>5783.7999999999993</v>
      </c>
      <c r="J108" s="111">
        <f>J109</f>
        <v>5996.2999999999993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x14ac:dyDescent="0.2">
      <c r="A109" s="15" t="s">
        <v>0</v>
      </c>
      <c r="B109" s="36" t="s">
        <v>68</v>
      </c>
      <c r="C109" s="17">
        <v>903</v>
      </c>
      <c r="D109" s="17" t="s">
        <v>20</v>
      </c>
      <c r="E109" s="17" t="s">
        <v>27</v>
      </c>
      <c r="F109" s="17" t="s">
        <v>234</v>
      </c>
      <c r="G109" s="22" t="s">
        <v>0</v>
      </c>
      <c r="H109" s="23"/>
      <c r="I109" s="95">
        <f>I110+I111+I112</f>
        <v>5783.7999999999993</v>
      </c>
      <c r="J109" s="111">
        <f>J110+J111+J112</f>
        <v>5996.2999999999993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56.25" x14ac:dyDescent="0.2">
      <c r="A110" s="15" t="s">
        <v>0</v>
      </c>
      <c r="B110" s="16" t="s">
        <v>21</v>
      </c>
      <c r="C110" s="17">
        <v>903</v>
      </c>
      <c r="D110" s="17" t="s">
        <v>20</v>
      </c>
      <c r="E110" s="17" t="s">
        <v>27</v>
      </c>
      <c r="F110" s="17" t="s">
        <v>234</v>
      </c>
      <c r="G110" s="22" t="s">
        <v>22</v>
      </c>
      <c r="H110" s="23"/>
      <c r="I110" s="95">
        <v>5573.9</v>
      </c>
      <c r="J110" s="111">
        <v>5786.4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37.5" x14ac:dyDescent="0.2">
      <c r="A111" s="15" t="s">
        <v>0</v>
      </c>
      <c r="B111" s="16" t="s">
        <v>179</v>
      </c>
      <c r="C111" s="17">
        <v>903</v>
      </c>
      <c r="D111" s="17" t="s">
        <v>20</v>
      </c>
      <c r="E111" s="17" t="s">
        <v>27</v>
      </c>
      <c r="F111" s="17" t="s">
        <v>234</v>
      </c>
      <c r="G111" s="22" t="s">
        <v>12</v>
      </c>
      <c r="H111" s="23"/>
      <c r="I111" s="95">
        <v>204.4</v>
      </c>
      <c r="J111" s="111">
        <v>204.4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x14ac:dyDescent="0.2">
      <c r="A112" s="15" t="s">
        <v>0</v>
      </c>
      <c r="B112" s="16" t="s">
        <v>23</v>
      </c>
      <c r="C112" s="17">
        <v>903</v>
      </c>
      <c r="D112" s="17" t="s">
        <v>20</v>
      </c>
      <c r="E112" s="17" t="s">
        <v>27</v>
      </c>
      <c r="F112" s="17" t="s">
        <v>234</v>
      </c>
      <c r="G112" s="22" t="s">
        <v>24</v>
      </c>
      <c r="H112" s="23"/>
      <c r="I112" s="95">
        <v>5.5</v>
      </c>
      <c r="J112" s="111">
        <v>5.5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x14ac:dyDescent="0.2">
      <c r="A113" s="15" t="s">
        <v>0</v>
      </c>
      <c r="B113" s="38" t="s">
        <v>52</v>
      </c>
      <c r="C113" s="17">
        <v>903</v>
      </c>
      <c r="D113" s="17" t="s">
        <v>20</v>
      </c>
      <c r="E113" s="17" t="s">
        <v>53</v>
      </c>
      <c r="F113" s="17" t="s">
        <v>0</v>
      </c>
      <c r="G113" s="22" t="s">
        <v>0</v>
      </c>
      <c r="H113" s="23"/>
      <c r="I113" s="95">
        <f t="shared" ref="I113:J115" si="3">I114</f>
        <v>300</v>
      </c>
      <c r="J113" s="111">
        <f t="shared" si="3"/>
        <v>300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37.5" x14ac:dyDescent="0.2">
      <c r="A114" s="35" t="s">
        <v>0</v>
      </c>
      <c r="B114" s="46" t="s">
        <v>83</v>
      </c>
      <c r="C114" s="34">
        <v>903</v>
      </c>
      <c r="D114" s="17" t="s">
        <v>20</v>
      </c>
      <c r="E114" s="17" t="s">
        <v>53</v>
      </c>
      <c r="F114" s="17" t="s">
        <v>171</v>
      </c>
      <c r="G114" s="22" t="s">
        <v>0</v>
      </c>
      <c r="H114" s="23"/>
      <c r="I114" s="95">
        <f t="shared" si="3"/>
        <v>300</v>
      </c>
      <c r="J114" s="111">
        <f t="shared" si="3"/>
        <v>300</v>
      </c>
      <c r="K114" s="8"/>
      <c r="L114" s="8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x14ac:dyDescent="0.2">
      <c r="A115" s="15" t="s">
        <v>0</v>
      </c>
      <c r="B115" s="36" t="s">
        <v>84</v>
      </c>
      <c r="C115" s="17">
        <v>903</v>
      </c>
      <c r="D115" s="17" t="s">
        <v>20</v>
      </c>
      <c r="E115" s="17" t="s">
        <v>53</v>
      </c>
      <c r="F115" s="17" t="s">
        <v>172</v>
      </c>
      <c r="G115" s="22" t="s">
        <v>0</v>
      </c>
      <c r="H115" s="23"/>
      <c r="I115" s="95">
        <f t="shared" si="3"/>
        <v>300</v>
      </c>
      <c r="J115" s="111">
        <f t="shared" si="3"/>
        <v>300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x14ac:dyDescent="0.2">
      <c r="A116" s="15" t="s">
        <v>0</v>
      </c>
      <c r="B116" s="16" t="s">
        <v>23</v>
      </c>
      <c r="C116" s="17">
        <v>903</v>
      </c>
      <c r="D116" s="17" t="s">
        <v>20</v>
      </c>
      <c r="E116" s="17" t="s">
        <v>53</v>
      </c>
      <c r="F116" s="17" t="s">
        <v>172</v>
      </c>
      <c r="G116" s="22" t="s">
        <v>24</v>
      </c>
      <c r="H116" s="23"/>
      <c r="I116" s="95">
        <v>300</v>
      </c>
      <c r="J116" s="111">
        <v>300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7.25" customHeight="1" x14ac:dyDescent="0.2">
      <c r="A117" s="35" t="s">
        <v>0</v>
      </c>
      <c r="B117" s="30" t="s">
        <v>54</v>
      </c>
      <c r="C117" s="34">
        <v>903</v>
      </c>
      <c r="D117" s="17" t="s">
        <v>20</v>
      </c>
      <c r="E117" s="17" t="s">
        <v>55</v>
      </c>
      <c r="F117" s="17" t="s">
        <v>0</v>
      </c>
      <c r="G117" s="22" t="s">
        <v>0</v>
      </c>
      <c r="H117" s="23"/>
      <c r="I117" s="95">
        <f>I118</f>
        <v>7700</v>
      </c>
      <c r="J117" s="111">
        <f>J118</f>
        <v>16000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8.5" customHeight="1" x14ac:dyDescent="0.2">
      <c r="A118" s="35"/>
      <c r="B118" s="33" t="s">
        <v>81</v>
      </c>
      <c r="C118" s="34">
        <v>903</v>
      </c>
      <c r="D118" s="17" t="s">
        <v>20</v>
      </c>
      <c r="E118" s="17">
        <v>13</v>
      </c>
      <c r="F118" s="17" t="s">
        <v>173</v>
      </c>
      <c r="G118" s="22" t="s">
        <v>0</v>
      </c>
      <c r="H118" s="23"/>
      <c r="I118" s="95">
        <f>I119</f>
        <v>7700</v>
      </c>
      <c r="J118" s="111">
        <f>J119</f>
        <v>16000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x14ac:dyDescent="0.2">
      <c r="A119" s="15"/>
      <c r="B119" s="33" t="s">
        <v>352</v>
      </c>
      <c r="C119" s="34">
        <v>903</v>
      </c>
      <c r="D119" s="17" t="s">
        <v>20</v>
      </c>
      <c r="E119" s="17" t="s">
        <v>55</v>
      </c>
      <c r="F119" s="17" t="s">
        <v>353</v>
      </c>
      <c r="G119" s="22" t="s">
        <v>0</v>
      </c>
      <c r="H119" s="23"/>
      <c r="I119" s="97">
        <f t="shared" ref="I119:J119" si="4">I120</f>
        <v>7700</v>
      </c>
      <c r="J119" s="100">
        <f t="shared" si="4"/>
        <v>16000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37.5" x14ac:dyDescent="0.2">
      <c r="A120" s="15"/>
      <c r="B120" s="33" t="s">
        <v>357</v>
      </c>
      <c r="C120" s="17">
        <v>903</v>
      </c>
      <c r="D120" s="17" t="s">
        <v>20</v>
      </c>
      <c r="E120" s="17" t="s">
        <v>55</v>
      </c>
      <c r="F120" s="17" t="s">
        <v>354</v>
      </c>
      <c r="G120" s="22" t="s">
        <v>0</v>
      </c>
      <c r="H120" s="23"/>
      <c r="I120" s="97">
        <f>I121</f>
        <v>7700</v>
      </c>
      <c r="J120" s="101">
        <f>J121</f>
        <v>16000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x14ac:dyDescent="0.2">
      <c r="A121" s="15"/>
      <c r="B121" s="33" t="s">
        <v>355</v>
      </c>
      <c r="C121" s="17">
        <v>903</v>
      </c>
      <c r="D121" s="17" t="s">
        <v>20</v>
      </c>
      <c r="E121" s="17" t="s">
        <v>55</v>
      </c>
      <c r="F121" s="17" t="s">
        <v>356</v>
      </c>
      <c r="G121" s="22" t="s">
        <v>0</v>
      </c>
      <c r="H121" s="23"/>
      <c r="I121" s="97">
        <f>I122</f>
        <v>7700</v>
      </c>
      <c r="J121" s="100">
        <f>J122</f>
        <v>16000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7.25" customHeight="1" x14ac:dyDescent="0.2">
      <c r="A122" s="15" t="s">
        <v>0</v>
      </c>
      <c r="B122" s="33" t="s">
        <v>23</v>
      </c>
      <c r="C122" s="17">
        <v>903</v>
      </c>
      <c r="D122" s="17" t="s">
        <v>20</v>
      </c>
      <c r="E122" s="17" t="s">
        <v>55</v>
      </c>
      <c r="F122" s="17" t="s">
        <v>356</v>
      </c>
      <c r="G122" s="22">
        <v>800</v>
      </c>
      <c r="H122" s="23"/>
      <c r="I122" s="97">
        <v>7700</v>
      </c>
      <c r="J122" s="100">
        <v>16000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x14ac:dyDescent="0.2">
      <c r="A123" s="15" t="s">
        <v>0</v>
      </c>
      <c r="B123" s="16" t="s">
        <v>28</v>
      </c>
      <c r="C123" s="17">
        <v>903</v>
      </c>
      <c r="D123" s="17" t="s">
        <v>56</v>
      </c>
      <c r="E123" s="17" t="s">
        <v>0</v>
      </c>
      <c r="F123" s="17" t="s">
        <v>0</v>
      </c>
      <c r="G123" s="22" t="s">
        <v>0</v>
      </c>
      <c r="H123" s="23"/>
      <c r="I123" s="95">
        <f>I124</f>
        <v>6428.8</v>
      </c>
      <c r="J123" s="111">
        <f>J124</f>
        <v>6428.8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37.5" x14ac:dyDescent="0.2">
      <c r="A124" s="15"/>
      <c r="B124" s="16" t="s">
        <v>57</v>
      </c>
      <c r="C124" s="17">
        <v>903</v>
      </c>
      <c r="D124" s="17" t="s">
        <v>56</v>
      </c>
      <c r="E124" s="17" t="s">
        <v>20</v>
      </c>
      <c r="F124" s="17" t="s">
        <v>0</v>
      </c>
      <c r="G124" s="22" t="s">
        <v>0</v>
      </c>
      <c r="H124" s="23"/>
      <c r="I124" s="95">
        <f>I125</f>
        <v>6428.8</v>
      </c>
      <c r="J124" s="111">
        <f>J125</f>
        <v>6428.8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37.5" x14ac:dyDescent="0.2">
      <c r="A125" s="15"/>
      <c r="B125" s="39" t="s">
        <v>81</v>
      </c>
      <c r="C125" s="34">
        <v>903</v>
      </c>
      <c r="D125" s="17">
        <v>14</v>
      </c>
      <c r="E125" s="17" t="s">
        <v>20</v>
      </c>
      <c r="F125" s="17" t="s">
        <v>173</v>
      </c>
      <c r="G125" s="22" t="s">
        <v>0</v>
      </c>
      <c r="H125" s="23"/>
      <c r="I125" s="95">
        <f t="shared" ref="I125:J125" si="5">I126</f>
        <v>6428.8</v>
      </c>
      <c r="J125" s="111">
        <f t="shared" si="5"/>
        <v>6428.8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56.25" x14ac:dyDescent="0.2">
      <c r="A126" s="15" t="s">
        <v>0</v>
      </c>
      <c r="B126" s="16" t="s">
        <v>268</v>
      </c>
      <c r="C126" s="17">
        <v>903</v>
      </c>
      <c r="D126" s="17">
        <v>14</v>
      </c>
      <c r="E126" s="17" t="s">
        <v>20</v>
      </c>
      <c r="F126" s="17" t="s">
        <v>174</v>
      </c>
      <c r="G126" s="22"/>
      <c r="H126" s="23"/>
      <c r="I126" s="95">
        <f>I127</f>
        <v>6428.8</v>
      </c>
      <c r="J126" s="111">
        <f>J127</f>
        <v>6428.8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x14ac:dyDescent="0.2">
      <c r="A127" s="15" t="s">
        <v>0</v>
      </c>
      <c r="B127" s="16" t="s">
        <v>267</v>
      </c>
      <c r="C127" s="17">
        <v>903</v>
      </c>
      <c r="D127" s="17" t="s">
        <v>56</v>
      </c>
      <c r="E127" s="17" t="s">
        <v>20</v>
      </c>
      <c r="F127" s="17" t="s">
        <v>175</v>
      </c>
      <c r="G127" s="22" t="s">
        <v>0</v>
      </c>
      <c r="H127" s="23"/>
      <c r="I127" s="95">
        <f>I130+I129</f>
        <v>6428.8</v>
      </c>
      <c r="J127" s="111">
        <f>J130+J129</f>
        <v>6428.8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30.75" customHeight="1" x14ac:dyDescent="0.2">
      <c r="A128" s="24"/>
      <c r="B128" s="16" t="s">
        <v>340</v>
      </c>
      <c r="C128" s="17">
        <v>903</v>
      </c>
      <c r="D128" s="17" t="s">
        <v>56</v>
      </c>
      <c r="E128" s="17" t="s">
        <v>20</v>
      </c>
      <c r="F128" s="17" t="s">
        <v>343</v>
      </c>
      <c r="G128" s="22" t="s">
        <v>0</v>
      </c>
      <c r="H128" s="23"/>
      <c r="I128" s="95">
        <f>I129</f>
        <v>4735.8</v>
      </c>
      <c r="J128" s="111">
        <f>J129</f>
        <v>4735.8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x14ac:dyDescent="0.2">
      <c r="A129" s="15" t="s">
        <v>0</v>
      </c>
      <c r="B129" s="16" t="s">
        <v>28</v>
      </c>
      <c r="C129" s="17">
        <v>903</v>
      </c>
      <c r="D129" s="17" t="s">
        <v>56</v>
      </c>
      <c r="E129" s="17" t="s">
        <v>20</v>
      </c>
      <c r="F129" s="17" t="s">
        <v>343</v>
      </c>
      <c r="G129" s="22" t="s">
        <v>29</v>
      </c>
      <c r="H129" s="23"/>
      <c r="I129" s="95">
        <v>4735.8</v>
      </c>
      <c r="J129" s="111">
        <v>4735.8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37.5" x14ac:dyDescent="0.2">
      <c r="A130" s="15" t="s">
        <v>0</v>
      </c>
      <c r="B130" s="16" t="s">
        <v>269</v>
      </c>
      <c r="C130" s="17">
        <v>903</v>
      </c>
      <c r="D130" s="17" t="s">
        <v>56</v>
      </c>
      <c r="E130" s="17" t="s">
        <v>20</v>
      </c>
      <c r="F130" s="17" t="s">
        <v>270</v>
      </c>
      <c r="G130" s="22" t="s">
        <v>0</v>
      </c>
      <c r="H130" s="23"/>
      <c r="I130" s="95">
        <f>I131</f>
        <v>1693</v>
      </c>
      <c r="J130" s="111">
        <f>J131</f>
        <v>1693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x14ac:dyDescent="0.2">
      <c r="A131" s="35" t="s">
        <v>0</v>
      </c>
      <c r="B131" s="16" t="s">
        <v>28</v>
      </c>
      <c r="C131" s="17">
        <v>903</v>
      </c>
      <c r="D131" s="17" t="s">
        <v>56</v>
      </c>
      <c r="E131" s="17" t="s">
        <v>20</v>
      </c>
      <c r="F131" s="17" t="s">
        <v>270</v>
      </c>
      <c r="G131" s="22" t="s">
        <v>29</v>
      </c>
      <c r="H131" s="23"/>
      <c r="I131" s="95">
        <v>1693</v>
      </c>
      <c r="J131" s="111">
        <v>1693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37.5" x14ac:dyDescent="0.2">
      <c r="A132" s="35">
        <v>4</v>
      </c>
      <c r="B132" s="25" t="s">
        <v>85</v>
      </c>
      <c r="C132" s="26">
        <v>905</v>
      </c>
      <c r="D132" s="26" t="s">
        <v>0</v>
      </c>
      <c r="E132" s="26" t="s">
        <v>0</v>
      </c>
      <c r="F132" s="26" t="s">
        <v>0</v>
      </c>
      <c r="G132" s="27" t="s">
        <v>0</v>
      </c>
      <c r="H132" s="28"/>
      <c r="I132" s="96">
        <f>I133+I257</f>
        <v>435193.52</v>
      </c>
      <c r="J132" s="110">
        <f>J133+J257</f>
        <v>428631.02</v>
      </c>
      <c r="K132" s="8"/>
      <c r="L132" s="8"/>
      <c r="M132" s="8"/>
      <c r="N132" s="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x14ac:dyDescent="0.2">
      <c r="A133" s="35"/>
      <c r="B133" s="16" t="s">
        <v>13</v>
      </c>
      <c r="C133" s="17">
        <v>905</v>
      </c>
      <c r="D133" s="17" t="s">
        <v>14</v>
      </c>
      <c r="E133" s="17" t="s">
        <v>0</v>
      </c>
      <c r="F133" s="17" t="s">
        <v>0</v>
      </c>
      <c r="G133" s="22" t="s">
        <v>0</v>
      </c>
      <c r="H133" s="23"/>
      <c r="I133" s="95">
        <f>I134+I157+I227+I234+I201</f>
        <v>421275.82</v>
      </c>
      <c r="J133" s="111">
        <f>J134+J157+J227+J234+J201</f>
        <v>414713.32</v>
      </c>
      <c r="K133" s="8"/>
      <c r="L133" s="8"/>
      <c r="M133" s="8"/>
      <c r="N133" s="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x14ac:dyDescent="0.2">
      <c r="A134" s="35"/>
      <c r="B134" s="38" t="s">
        <v>41</v>
      </c>
      <c r="C134" s="17">
        <v>905</v>
      </c>
      <c r="D134" s="17" t="s">
        <v>14</v>
      </c>
      <c r="E134" s="17" t="s">
        <v>20</v>
      </c>
      <c r="F134" s="17" t="s">
        <v>0</v>
      </c>
      <c r="G134" s="22" t="s">
        <v>0</v>
      </c>
      <c r="H134" s="23"/>
      <c r="I134" s="95">
        <f>I135+I149+I154</f>
        <v>117123.5</v>
      </c>
      <c r="J134" s="111">
        <f>J135+J149+J154</f>
        <v>114587.5</v>
      </c>
      <c r="K134" s="47"/>
      <c r="L134" s="47"/>
      <c r="M134" s="47"/>
      <c r="N134" s="47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37.5" x14ac:dyDescent="0.2">
      <c r="A135" s="35"/>
      <c r="B135" s="39" t="s">
        <v>86</v>
      </c>
      <c r="C135" s="34">
        <v>905</v>
      </c>
      <c r="D135" s="17" t="s">
        <v>14</v>
      </c>
      <c r="E135" s="17" t="s">
        <v>20</v>
      </c>
      <c r="F135" s="17" t="s">
        <v>176</v>
      </c>
      <c r="G135" s="22" t="s">
        <v>0</v>
      </c>
      <c r="H135" s="23"/>
      <c r="I135" s="95">
        <f>I136</f>
        <v>116924.6</v>
      </c>
      <c r="J135" s="111">
        <f>J136</f>
        <v>114388.6</v>
      </c>
      <c r="K135" s="8"/>
      <c r="L135" s="8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x14ac:dyDescent="0.2">
      <c r="A136" s="35"/>
      <c r="B136" s="33" t="s">
        <v>87</v>
      </c>
      <c r="C136" s="34">
        <v>905</v>
      </c>
      <c r="D136" s="17" t="s">
        <v>14</v>
      </c>
      <c r="E136" s="17" t="s">
        <v>20</v>
      </c>
      <c r="F136" s="17" t="s">
        <v>177</v>
      </c>
      <c r="G136" s="22" t="s">
        <v>0</v>
      </c>
      <c r="H136" s="23"/>
      <c r="I136" s="95">
        <f>I139+I142+I147+I137</f>
        <v>116924.6</v>
      </c>
      <c r="J136" s="111">
        <f>J139+J142+J147+J137</f>
        <v>114388.6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37.5" x14ac:dyDescent="0.2">
      <c r="A137" s="35"/>
      <c r="B137" s="48" t="s">
        <v>389</v>
      </c>
      <c r="C137" s="34">
        <v>905</v>
      </c>
      <c r="D137" s="17" t="s">
        <v>14</v>
      </c>
      <c r="E137" s="17" t="s">
        <v>20</v>
      </c>
      <c r="F137" s="17" t="s">
        <v>390</v>
      </c>
      <c r="G137" s="22"/>
      <c r="H137" s="23"/>
      <c r="I137" s="95">
        <f>I138</f>
        <v>120</v>
      </c>
      <c r="J137" s="111">
        <f>J138</f>
        <v>120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37.5" x14ac:dyDescent="0.2">
      <c r="A138" s="35"/>
      <c r="B138" s="16" t="s">
        <v>15</v>
      </c>
      <c r="C138" s="17">
        <v>905</v>
      </c>
      <c r="D138" s="17" t="s">
        <v>14</v>
      </c>
      <c r="E138" s="17" t="s">
        <v>20</v>
      </c>
      <c r="F138" s="17" t="s">
        <v>390</v>
      </c>
      <c r="G138" s="22" t="s">
        <v>16</v>
      </c>
      <c r="H138" s="23"/>
      <c r="I138" s="95">
        <v>120</v>
      </c>
      <c r="J138" s="111">
        <v>120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x14ac:dyDescent="0.2">
      <c r="A139" s="35"/>
      <c r="B139" s="33" t="s">
        <v>134</v>
      </c>
      <c r="C139" s="17">
        <v>905</v>
      </c>
      <c r="D139" s="17" t="s">
        <v>14</v>
      </c>
      <c r="E139" s="17" t="s">
        <v>20</v>
      </c>
      <c r="F139" s="17" t="s">
        <v>178</v>
      </c>
      <c r="G139" s="22"/>
      <c r="H139" s="23"/>
      <c r="I139" s="95">
        <f>I140</f>
        <v>2000</v>
      </c>
      <c r="J139" s="111">
        <f>J140</f>
        <v>2000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56.25" x14ac:dyDescent="0.2">
      <c r="A140" s="35"/>
      <c r="B140" s="33" t="s">
        <v>314</v>
      </c>
      <c r="C140" s="17">
        <v>905</v>
      </c>
      <c r="D140" s="17" t="s">
        <v>14</v>
      </c>
      <c r="E140" s="17" t="s">
        <v>20</v>
      </c>
      <c r="F140" s="17" t="s">
        <v>180</v>
      </c>
      <c r="G140" s="22"/>
      <c r="H140" s="23"/>
      <c r="I140" s="95">
        <f>I141</f>
        <v>2000</v>
      </c>
      <c r="J140" s="111">
        <f>J141</f>
        <v>2000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37.5" x14ac:dyDescent="0.2">
      <c r="A141" s="15" t="s">
        <v>0</v>
      </c>
      <c r="B141" s="16" t="s">
        <v>15</v>
      </c>
      <c r="C141" s="17">
        <v>905</v>
      </c>
      <c r="D141" s="17" t="s">
        <v>14</v>
      </c>
      <c r="E141" s="17" t="s">
        <v>20</v>
      </c>
      <c r="F141" s="17" t="s">
        <v>180</v>
      </c>
      <c r="G141" s="22" t="s">
        <v>16</v>
      </c>
      <c r="H141" s="23"/>
      <c r="I141" s="95">
        <v>2000</v>
      </c>
      <c r="J141" s="111">
        <v>2000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x14ac:dyDescent="0.2">
      <c r="A142" s="15" t="s">
        <v>0</v>
      </c>
      <c r="B142" s="16" t="s">
        <v>271</v>
      </c>
      <c r="C142" s="17">
        <v>905</v>
      </c>
      <c r="D142" s="17" t="s">
        <v>14</v>
      </c>
      <c r="E142" s="17" t="s">
        <v>20</v>
      </c>
      <c r="F142" s="17" t="s">
        <v>246</v>
      </c>
      <c r="G142" s="22"/>
      <c r="H142" s="23"/>
      <c r="I142" s="95">
        <f>I143+I145</f>
        <v>112904.6</v>
      </c>
      <c r="J142" s="111">
        <f>J143+J145</f>
        <v>110368.6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37.5" x14ac:dyDescent="0.2">
      <c r="A143" s="35"/>
      <c r="B143" s="16" t="s">
        <v>74</v>
      </c>
      <c r="C143" s="17">
        <v>905</v>
      </c>
      <c r="D143" s="17" t="s">
        <v>14</v>
      </c>
      <c r="E143" s="17" t="s">
        <v>20</v>
      </c>
      <c r="F143" s="17" t="s">
        <v>181</v>
      </c>
      <c r="G143" s="22"/>
      <c r="H143" s="23"/>
      <c r="I143" s="95">
        <f>I144</f>
        <v>44379.6</v>
      </c>
      <c r="J143" s="111">
        <f>J144</f>
        <v>41843.599999999999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37.5" x14ac:dyDescent="0.2">
      <c r="A144" s="35"/>
      <c r="B144" s="16" t="s">
        <v>15</v>
      </c>
      <c r="C144" s="17">
        <v>905</v>
      </c>
      <c r="D144" s="17" t="s">
        <v>14</v>
      </c>
      <c r="E144" s="17" t="s">
        <v>20</v>
      </c>
      <c r="F144" s="17" t="s">
        <v>181</v>
      </c>
      <c r="G144" s="22">
        <v>600</v>
      </c>
      <c r="H144" s="23"/>
      <c r="I144" s="95">
        <v>44379.6</v>
      </c>
      <c r="J144" s="111">
        <v>41843.599999999999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56.25" x14ac:dyDescent="0.2">
      <c r="A145" s="35"/>
      <c r="B145" s="16" t="s">
        <v>183</v>
      </c>
      <c r="C145" s="17">
        <v>905</v>
      </c>
      <c r="D145" s="17" t="s">
        <v>14</v>
      </c>
      <c r="E145" s="17" t="s">
        <v>20</v>
      </c>
      <c r="F145" s="17" t="s">
        <v>182</v>
      </c>
      <c r="G145" s="22" t="s">
        <v>0</v>
      </c>
      <c r="H145" s="23"/>
      <c r="I145" s="95">
        <f>I146</f>
        <v>68525</v>
      </c>
      <c r="J145" s="111">
        <f>J146</f>
        <v>68525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1.75" customHeight="1" x14ac:dyDescent="0.2">
      <c r="A146" s="35"/>
      <c r="B146" s="16" t="s">
        <v>15</v>
      </c>
      <c r="C146" s="17">
        <v>905</v>
      </c>
      <c r="D146" s="17" t="s">
        <v>14</v>
      </c>
      <c r="E146" s="17" t="s">
        <v>20</v>
      </c>
      <c r="F146" s="17" t="s">
        <v>182</v>
      </c>
      <c r="G146" s="22">
        <v>600</v>
      </c>
      <c r="H146" s="23"/>
      <c r="I146" s="95">
        <f>77986-9461</f>
        <v>68525</v>
      </c>
      <c r="J146" s="111">
        <f>77986-9461</f>
        <v>68525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x14ac:dyDescent="0.2">
      <c r="A147" s="35"/>
      <c r="B147" s="30" t="s">
        <v>132</v>
      </c>
      <c r="C147" s="34">
        <v>905</v>
      </c>
      <c r="D147" s="31" t="s">
        <v>14</v>
      </c>
      <c r="E147" s="31" t="s">
        <v>20</v>
      </c>
      <c r="F147" s="17" t="s">
        <v>262</v>
      </c>
      <c r="G147" s="22"/>
      <c r="H147" s="23"/>
      <c r="I147" s="95">
        <f>I148</f>
        <v>1900</v>
      </c>
      <c r="J147" s="111">
        <f>J148</f>
        <v>1900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36.75" customHeight="1" x14ac:dyDescent="0.2">
      <c r="A148" s="29"/>
      <c r="B148" s="16" t="s">
        <v>15</v>
      </c>
      <c r="C148" s="34">
        <v>905</v>
      </c>
      <c r="D148" s="31" t="s">
        <v>14</v>
      </c>
      <c r="E148" s="31" t="s">
        <v>20</v>
      </c>
      <c r="F148" s="17" t="s">
        <v>262</v>
      </c>
      <c r="G148" s="22">
        <v>600</v>
      </c>
      <c r="H148" s="23"/>
      <c r="I148" s="95">
        <v>1900</v>
      </c>
      <c r="J148" s="111">
        <v>1900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idden="1" x14ac:dyDescent="0.2">
      <c r="A149" s="29"/>
      <c r="B149" s="40" t="s">
        <v>139</v>
      </c>
      <c r="C149" s="17">
        <v>905</v>
      </c>
      <c r="D149" s="31" t="s">
        <v>14</v>
      </c>
      <c r="E149" s="31" t="s">
        <v>20</v>
      </c>
      <c r="F149" s="17" t="s">
        <v>153</v>
      </c>
      <c r="G149" s="22"/>
      <c r="H149" s="23"/>
      <c r="I149" s="95">
        <f>I150+I152</f>
        <v>0</v>
      </c>
      <c r="J149" s="111">
        <f>J150+J152</f>
        <v>0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37.5" hidden="1" x14ac:dyDescent="0.2">
      <c r="A150" s="15" t="s">
        <v>0</v>
      </c>
      <c r="B150" s="40" t="s">
        <v>192</v>
      </c>
      <c r="C150" s="17">
        <v>905</v>
      </c>
      <c r="D150" s="31" t="s">
        <v>14</v>
      </c>
      <c r="E150" s="31" t="s">
        <v>20</v>
      </c>
      <c r="F150" s="17" t="s">
        <v>316</v>
      </c>
      <c r="G150" s="22"/>
      <c r="H150" s="23"/>
      <c r="I150" s="95">
        <f>I151</f>
        <v>0</v>
      </c>
      <c r="J150" s="111">
        <f>J151</f>
        <v>0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idden="1" x14ac:dyDescent="0.2">
      <c r="A151" s="15" t="s">
        <v>0</v>
      </c>
      <c r="B151" s="40" t="s">
        <v>11</v>
      </c>
      <c r="C151" s="17">
        <v>905</v>
      </c>
      <c r="D151" s="31" t="s">
        <v>14</v>
      </c>
      <c r="E151" s="31" t="s">
        <v>20</v>
      </c>
      <c r="F151" s="17" t="s">
        <v>316</v>
      </c>
      <c r="G151" s="22">
        <v>600</v>
      </c>
      <c r="H151" s="23"/>
      <c r="I151" s="95"/>
      <c r="J151" s="11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37.5" hidden="1" x14ac:dyDescent="0.2">
      <c r="A152" s="37" t="s">
        <v>0</v>
      </c>
      <c r="B152" s="45" t="s">
        <v>339</v>
      </c>
      <c r="C152" s="17">
        <v>905</v>
      </c>
      <c r="D152" s="31" t="s">
        <v>14</v>
      </c>
      <c r="E152" s="31" t="s">
        <v>20</v>
      </c>
      <c r="F152" s="17" t="s">
        <v>317</v>
      </c>
      <c r="G152" s="22"/>
      <c r="H152" s="23"/>
      <c r="I152" s="95">
        <f>I153</f>
        <v>0</v>
      </c>
      <c r="J152" s="111">
        <f>J153</f>
        <v>0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30.75" hidden="1" customHeight="1" x14ac:dyDescent="0.2">
      <c r="A153" s="29" t="s">
        <v>0</v>
      </c>
      <c r="B153" s="40" t="s">
        <v>11</v>
      </c>
      <c r="C153" s="17">
        <v>905</v>
      </c>
      <c r="D153" s="31" t="s">
        <v>14</v>
      </c>
      <c r="E153" s="31" t="s">
        <v>20</v>
      </c>
      <c r="F153" s="17" t="s">
        <v>317</v>
      </c>
      <c r="G153" s="22">
        <v>600</v>
      </c>
      <c r="H153" s="23"/>
      <c r="I153" s="95"/>
      <c r="J153" s="11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30.75" customHeight="1" x14ac:dyDescent="0.2">
      <c r="A154" s="44"/>
      <c r="B154" s="30" t="s">
        <v>70</v>
      </c>
      <c r="C154" s="41">
        <v>905</v>
      </c>
      <c r="D154" s="49" t="s">
        <v>14</v>
      </c>
      <c r="E154" s="49" t="s">
        <v>20</v>
      </c>
      <c r="F154" s="41" t="s">
        <v>155</v>
      </c>
      <c r="G154" s="19" t="s">
        <v>0</v>
      </c>
      <c r="H154" s="23"/>
      <c r="I154" s="95">
        <f>I155</f>
        <v>198.9</v>
      </c>
      <c r="J154" s="111">
        <f>J155</f>
        <v>198.9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30.75" customHeight="1" x14ac:dyDescent="0.2">
      <c r="A155" s="44"/>
      <c r="B155" s="30" t="s">
        <v>157</v>
      </c>
      <c r="C155" s="41">
        <v>905</v>
      </c>
      <c r="D155" s="49" t="s">
        <v>14</v>
      </c>
      <c r="E155" s="49" t="s">
        <v>20</v>
      </c>
      <c r="F155" s="41" t="s">
        <v>156</v>
      </c>
      <c r="G155" s="19" t="s">
        <v>0</v>
      </c>
      <c r="H155" s="23"/>
      <c r="I155" s="95">
        <f>I156</f>
        <v>198.9</v>
      </c>
      <c r="J155" s="111">
        <f>J156</f>
        <v>198.9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30.75" customHeight="1" x14ac:dyDescent="0.2">
      <c r="A156" s="44"/>
      <c r="B156" s="30" t="s">
        <v>15</v>
      </c>
      <c r="C156" s="41">
        <v>905</v>
      </c>
      <c r="D156" s="49" t="s">
        <v>14</v>
      </c>
      <c r="E156" s="49" t="s">
        <v>20</v>
      </c>
      <c r="F156" s="41" t="s">
        <v>156</v>
      </c>
      <c r="G156" s="19" t="s">
        <v>16</v>
      </c>
      <c r="H156" s="23"/>
      <c r="I156" s="95">
        <v>198.9</v>
      </c>
      <c r="J156" s="111">
        <v>198.9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x14ac:dyDescent="0.2">
      <c r="A157" s="50" t="s">
        <v>0</v>
      </c>
      <c r="B157" s="38" t="s">
        <v>33</v>
      </c>
      <c r="C157" s="17">
        <v>905</v>
      </c>
      <c r="D157" s="17" t="s">
        <v>14</v>
      </c>
      <c r="E157" s="17" t="s">
        <v>25</v>
      </c>
      <c r="F157" s="17" t="s">
        <v>0</v>
      </c>
      <c r="G157" s="22" t="s">
        <v>0</v>
      </c>
      <c r="H157" s="23"/>
      <c r="I157" s="95">
        <f>I158+I187+I192+I195+I199</f>
        <v>272309.71999999997</v>
      </c>
      <c r="J157" s="111">
        <f>J158+J187+J192+J195+J199</f>
        <v>267475.62</v>
      </c>
      <c r="K157" s="47"/>
      <c r="L157" s="47"/>
      <c r="M157" s="47"/>
      <c r="N157" s="47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37.5" x14ac:dyDescent="0.2">
      <c r="A158" s="15"/>
      <c r="B158" s="39" t="s">
        <v>86</v>
      </c>
      <c r="C158" s="17">
        <v>905</v>
      </c>
      <c r="D158" s="17" t="s">
        <v>14</v>
      </c>
      <c r="E158" s="17" t="s">
        <v>25</v>
      </c>
      <c r="F158" s="17" t="s">
        <v>176</v>
      </c>
      <c r="G158" s="22" t="s">
        <v>0</v>
      </c>
      <c r="H158" s="23"/>
      <c r="I158" s="98">
        <f>I159</f>
        <v>272174.71999999997</v>
      </c>
      <c r="J158" s="113">
        <f>J159</f>
        <v>267340.62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x14ac:dyDescent="0.2">
      <c r="A159" s="15"/>
      <c r="B159" s="38" t="s">
        <v>88</v>
      </c>
      <c r="C159" s="17">
        <v>905</v>
      </c>
      <c r="D159" s="17" t="s">
        <v>14</v>
      </c>
      <c r="E159" s="17" t="s">
        <v>25</v>
      </c>
      <c r="F159" s="17" t="s">
        <v>185</v>
      </c>
      <c r="G159" s="22" t="s">
        <v>0</v>
      </c>
      <c r="H159" s="23"/>
      <c r="I159" s="95">
        <f>I160+I162+I173+I178+I180+I183+I185+I190</f>
        <v>272174.71999999997</v>
      </c>
      <c r="J159" s="111">
        <f>J160+J162+J173+J178+J180+J183+J185+J190</f>
        <v>267340.62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37.5" x14ac:dyDescent="0.2">
      <c r="A160" s="15"/>
      <c r="B160" s="33" t="s">
        <v>184</v>
      </c>
      <c r="C160" s="34">
        <v>905</v>
      </c>
      <c r="D160" s="17" t="s">
        <v>14</v>
      </c>
      <c r="E160" s="17" t="s">
        <v>25</v>
      </c>
      <c r="F160" s="17" t="s">
        <v>186</v>
      </c>
      <c r="G160" s="22" t="s">
        <v>0</v>
      </c>
      <c r="H160" s="23"/>
      <c r="I160" s="95">
        <f>I161</f>
        <v>200</v>
      </c>
      <c r="J160" s="111">
        <f>J161</f>
        <v>200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37.5" x14ac:dyDescent="0.2">
      <c r="A161" s="15"/>
      <c r="B161" s="36" t="s">
        <v>15</v>
      </c>
      <c r="C161" s="17">
        <v>905</v>
      </c>
      <c r="D161" s="17" t="s">
        <v>14</v>
      </c>
      <c r="E161" s="17" t="s">
        <v>25</v>
      </c>
      <c r="F161" s="17" t="s">
        <v>186</v>
      </c>
      <c r="G161" s="22">
        <v>600</v>
      </c>
      <c r="H161" s="23"/>
      <c r="I161" s="95">
        <v>200</v>
      </c>
      <c r="J161" s="111">
        <v>200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x14ac:dyDescent="0.2">
      <c r="A162" s="15"/>
      <c r="B162" s="38" t="s">
        <v>188</v>
      </c>
      <c r="C162" s="17">
        <v>905</v>
      </c>
      <c r="D162" s="17" t="s">
        <v>14</v>
      </c>
      <c r="E162" s="17" t="s">
        <v>25</v>
      </c>
      <c r="F162" s="17" t="s">
        <v>282</v>
      </c>
      <c r="G162" s="22"/>
      <c r="H162" s="23"/>
      <c r="I162" s="95">
        <f>I163+I165+I167+I169+I171</f>
        <v>10088.799999999999</v>
      </c>
      <c r="J162" s="111">
        <f>J163+J165+J167+J169+J171</f>
        <v>10125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1" customHeight="1" x14ac:dyDescent="0.2">
      <c r="A163" s="15"/>
      <c r="B163" s="38" t="s">
        <v>135</v>
      </c>
      <c r="C163" s="17">
        <v>905</v>
      </c>
      <c r="D163" s="17" t="s">
        <v>14</v>
      </c>
      <c r="E163" s="17" t="s">
        <v>25</v>
      </c>
      <c r="F163" s="17" t="s">
        <v>283</v>
      </c>
      <c r="G163" s="22"/>
      <c r="H163" s="23"/>
      <c r="I163" s="95">
        <f>I164</f>
        <v>5000</v>
      </c>
      <c r="J163" s="111">
        <f>J164</f>
        <v>5000</v>
      </c>
      <c r="K163" s="9"/>
      <c r="L163" s="47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37.5" x14ac:dyDescent="0.2">
      <c r="A164" s="15"/>
      <c r="B164" s="16" t="s">
        <v>15</v>
      </c>
      <c r="C164" s="17">
        <v>905</v>
      </c>
      <c r="D164" s="17" t="s">
        <v>14</v>
      </c>
      <c r="E164" s="17" t="s">
        <v>25</v>
      </c>
      <c r="F164" s="17" t="s">
        <v>283</v>
      </c>
      <c r="G164" s="22">
        <v>600</v>
      </c>
      <c r="H164" s="23"/>
      <c r="I164" s="95">
        <v>5000</v>
      </c>
      <c r="J164" s="111">
        <v>5000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37.5" x14ac:dyDescent="0.2">
      <c r="A165" s="15"/>
      <c r="B165" s="38" t="s">
        <v>427</v>
      </c>
      <c r="C165" s="17">
        <v>905</v>
      </c>
      <c r="D165" s="17" t="s">
        <v>14</v>
      </c>
      <c r="E165" s="17" t="s">
        <v>25</v>
      </c>
      <c r="F165" s="17" t="s">
        <v>284</v>
      </c>
      <c r="G165" s="22"/>
      <c r="H165" s="23"/>
      <c r="I165" s="95">
        <f>I166</f>
        <v>4963.8</v>
      </c>
      <c r="J165" s="111">
        <f>J166</f>
        <v>5000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37.5" x14ac:dyDescent="0.2">
      <c r="A166" s="15"/>
      <c r="B166" s="16" t="s">
        <v>15</v>
      </c>
      <c r="C166" s="17">
        <v>905</v>
      </c>
      <c r="D166" s="17" t="s">
        <v>14</v>
      </c>
      <c r="E166" s="17" t="s">
        <v>25</v>
      </c>
      <c r="F166" s="17" t="s">
        <v>284</v>
      </c>
      <c r="G166" s="22">
        <v>600</v>
      </c>
      <c r="H166" s="23"/>
      <c r="I166" s="95">
        <v>4963.8</v>
      </c>
      <c r="J166" s="111">
        <v>5000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56.25" x14ac:dyDescent="0.2">
      <c r="A167" s="15"/>
      <c r="B167" s="16" t="s">
        <v>428</v>
      </c>
      <c r="C167" s="17">
        <v>905</v>
      </c>
      <c r="D167" s="17" t="s">
        <v>14</v>
      </c>
      <c r="E167" s="17" t="s">
        <v>25</v>
      </c>
      <c r="F167" s="17" t="s">
        <v>286</v>
      </c>
      <c r="G167" s="22"/>
      <c r="H167" s="23"/>
      <c r="I167" s="95">
        <f>I168</f>
        <v>55</v>
      </c>
      <c r="J167" s="111">
        <f>J168</f>
        <v>55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38.25" customHeight="1" x14ac:dyDescent="0.2">
      <c r="A168" s="15" t="s">
        <v>0</v>
      </c>
      <c r="B168" s="16" t="s">
        <v>15</v>
      </c>
      <c r="C168" s="17">
        <v>905</v>
      </c>
      <c r="D168" s="17" t="s">
        <v>14</v>
      </c>
      <c r="E168" s="17" t="s">
        <v>25</v>
      </c>
      <c r="F168" s="17" t="s">
        <v>286</v>
      </c>
      <c r="G168" s="22">
        <v>600</v>
      </c>
      <c r="H168" s="23"/>
      <c r="I168" s="95">
        <v>55</v>
      </c>
      <c r="J168" s="111">
        <v>55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37.5" hidden="1" x14ac:dyDescent="0.2">
      <c r="A169" s="15" t="s">
        <v>0</v>
      </c>
      <c r="B169" s="16" t="s">
        <v>429</v>
      </c>
      <c r="C169" s="17">
        <v>905</v>
      </c>
      <c r="D169" s="17" t="s">
        <v>14</v>
      </c>
      <c r="E169" s="17" t="s">
        <v>25</v>
      </c>
      <c r="F169" s="17" t="s">
        <v>287</v>
      </c>
      <c r="G169" s="22"/>
      <c r="H169" s="23"/>
      <c r="I169" s="95">
        <f>I170</f>
        <v>0</v>
      </c>
      <c r="J169" s="111">
        <f>J170</f>
        <v>0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37.5" hidden="1" x14ac:dyDescent="0.2">
      <c r="A170" s="15" t="s">
        <v>0</v>
      </c>
      <c r="B170" s="16" t="s">
        <v>15</v>
      </c>
      <c r="C170" s="17">
        <v>905</v>
      </c>
      <c r="D170" s="17" t="s">
        <v>14</v>
      </c>
      <c r="E170" s="17" t="s">
        <v>25</v>
      </c>
      <c r="F170" s="17" t="s">
        <v>287</v>
      </c>
      <c r="G170" s="22">
        <v>600</v>
      </c>
      <c r="H170" s="23"/>
      <c r="I170" s="95"/>
      <c r="J170" s="11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56.25" x14ac:dyDescent="0.2">
      <c r="A171" s="35"/>
      <c r="B171" s="16" t="s">
        <v>430</v>
      </c>
      <c r="C171" s="41">
        <v>905</v>
      </c>
      <c r="D171" s="41" t="s">
        <v>14</v>
      </c>
      <c r="E171" s="49" t="s">
        <v>25</v>
      </c>
      <c r="F171" s="41" t="s">
        <v>358</v>
      </c>
      <c r="G171" s="19" t="s">
        <v>0</v>
      </c>
      <c r="H171" s="51"/>
      <c r="I171" s="95">
        <f>I172</f>
        <v>70</v>
      </c>
      <c r="J171" s="102">
        <f>J172</f>
        <v>70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37.5" x14ac:dyDescent="0.2">
      <c r="A172" s="35"/>
      <c r="B172" s="30" t="s">
        <v>15</v>
      </c>
      <c r="C172" s="41">
        <v>905</v>
      </c>
      <c r="D172" s="41" t="s">
        <v>14</v>
      </c>
      <c r="E172" s="49" t="s">
        <v>25</v>
      </c>
      <c r="F172" s="41" t="s">
        <v>358</v>
      </c>
      <c r="G172" s="19">
        <v>600</v>
      </c>
      <c r="H172" s="51"/>
      <c r="I172" s="95">
        <v>70</v>
      </c>
      <c r="J172" s="102">
        <v>70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x14ac:dyDescent="0.2">
      <c r="A173" s="35"/>
      <c r="B173" s="16" t="s">
        <v>271</v>
      </c>
      <c r="C173" s="17">
        <v>905</v>
      </c>
      <c r="D173" s="17" t="s">
        <v>14</v>
      </c>
      <c r="E173" s="17" t="s">
        <v>25</v>
      </c>
      <c r="F173" s="17" t="s">
        <v>187</v>
      </c>
      <c r="G173" s="22"/>
      <c r="H173" s="23"/>
      <c r="I173" s="95">
        <f>I174+I176</f>
        <v>237760.4</v>
      </c>
      <c r="J173" s="111">
        <f>J174+J176</f>
        <v>234553.3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37.5" x14ac:dyDescent="0.2">
      <c r="A174" s="15"/>
      <c r="B174" s="16" t="s">
        <v>74</v>
      </c>
      <c r="C174" s="17">
        <v>905</v>
      </c>
      <c r="D174" s="17" t="s">
        <v>14</v>
      </c>
      <c r="E174" s="17" t="s">
        <v>25</v>
      </c>
      <c r="F174" s="17" t="s">
        <v>288</v>
      </c>
      <c r="G174" s="22" t="s">
        <v>0</v>
      </c>
      <c r="H174" s="23"/>
      <c r="I174" s="95">
        <f>I175</f>
        <v>66428.399999999994</v>
      </c>
      <c r="J174" s="111">
        <f>J175</f>
        <v>63221.3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37.5" x14ac:dyDescent="0.2">
      <c r="A175" s="15"/>
      <c r="B175" s="16" t="s">
        <v>15</v>
      </c>
      <c r="C175" s="17">
        <v>905</v>
      </c>
      <c r="D175" s="17" t="s">
        <v>14</v>
      </c>
      <c r="E175" s="17" t="s">
        <v>25</v>
      </c>
      <c r="F175" s="17" t="s">
        <v>288</v>
      </c>
      <c r="G175" s="22">
        <v>600</v>
      </c>
      <c r="H175" s="23"/>
      <c r="I175" s="95">
        <v>66428.399999999994</v>
      </c>
      <c r="J175" s="111">
        <v>63221.3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93.75" x14ac:dyDescent="0.2">
      <c r="A176" s="35"/>
      <c r="B176" s="38" t="s">
        <v>189</v>
      </c>
      <c r="C176" s="17">
        <v>905</v>
      </c>
      <c r="D176" s="17" t="s">
        <v>14</v>
      </c>
      <c r="E176" s="17" t="s">
        <v>25</v>
      </c>
      <c r="F176" s="17" t="s">
        <v>289</v>
      </c>
      <c r="G176" s="22" t="s">
        <v>0</v>
      </c>
      <c r="H176" s="23"/>
      <c r="I176" s="95">
        <f>I177</f>
        <v>171332</v>
      </c>
      <c r="J176" s="111">
        <f>J177</f>
        <v>171332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37.5" x14ac:dyDescent="0.2">
      <c r="A177" s="35"/>
      <c r="B177" s="16" t="s">
        <v>15</v>
      </c>
      <c r="C177" s="17">
        <v>905</v>
      </c>
      <c r="D177" s="17" t="s">
        <v>14</v>
      </c>
      <c r="E177" s="17" t="s">
        <v>25</v>
      </c>
      <c r="F177" s="17" t="s">
        <v>289</v>
      </c>
      <c r="G177" s="22">
        <v>600</v>
      </c>
      <c r="H177" s="23"/>
      <c r="I177" s="95">
        <f>173591-2259</f>
        <v>171332</v>
      </c>
      <c r="J177" s="111">
        <f>173591-2259</f>
        <v>171332</v>
      </c>
      <c r="K177" s="8"/>
      <c r="L177" s="8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32.25" customHeight="1" x14ac:dyDescent="0.2">
      <c r="A178" s="35"/>
      <c r="B178" s="30" t="s">
        <v>132</v>
      </c>
      <c r="C178" s="34">
        <v>905</v>
      </c>
      <c r="D178" s="31" t="s">
        <v>14</v>
      </c>
      <c r="E178" s="31" t="s">
        <v>25</v>
      </c>
      <c r="F178" s="17" t="s">
        <v>290</v>
      </c>
      <c r="G178" s="22"/>
      <c r="H178" s="23"/>
      <c r="I178" s="95">
        <f>I179</f>
        <v>5076.8999999999996</v>
      </c>
      <c r="J178" s="111">
        <f>J179</f>
        <v>5076.8999999999996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32.25" customHeight="1" x14ac:dyDescent="0.2">
      <c r="A179" s="35"/>
      <c r="B179" s="52" t="s">
        <v>15</v>
      </c>
      <c r="C179" s="34">
        <v>905</v>
      </c>
      <c r="D179" s="31" t="s">
        <v>14</v>
      </c>
      <c r="E179" s="31" t="s">
        <v>25</v>
      </c>
      <c r="F179" s="17" t="s">
        <v>290</v>
      </c>
      <c r="G179" s="22">
        <v>600</v>
      </c>
      <c r="H179" s="23"/>
      <c r="I179" s="95">
        <v>5076.8999999999996</v>
      </c>
      <c r="J179" s="111">
        <v>5076.8999999999996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36.75" customHeight="1" x14ac:dyDescent="0.2">
      <c r="A180" s="35"/>
      <c r="B180" s="30" t="s">
        <v>320</v>
      </c>
      <c r="C180" s="34">
        <v>905</v>
      </c>
      <c r="D180" s="31" t="s">
        <v>14</v>
      </c>
      <c r="E180" s="31" t="s">
        <v>25</v>
      </c>
      <c r="F180" s="17" t="s">
        <v>318</v>
      </c>
      <c r="G180" s="22"/>
      <c r="H180" s="23"/>
      <c r="I180" s="95">
        <f>I181</f>
        <v>1663.2</v>
      </c>
      <c r="J180" s="111">
        <f>J181</f>
        <v>0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37.5" x14ac:dyDescent="0.2">
      <c r="A181" s="15"/>
      <c r="B181" s="30" t="s">
        <v>345</v>
      </c>
      <c r="C181" s="34">
        <v>905</v>
      </c>
      <c r="D181" s="17" t="s">
        <v>14</v>
      </c>
      <c r="E181" s="17" t="s">
        <v>25</v>
      </c>
      <c r="F181" s="17" t="s">
        <v>407</v>
      </c>
      <c r="G181" s="22"/>
      <c r="H181" s="23"/>
      <c r="I181" s="95">
        <f>I182</f>
        <v>1663.2</v>
      </c>
      <c r="J181" s="111">
        <f>J182</f>
        <v>0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36" customHeight="1" x14ac:dyDescent="0.2">
      <c r="A182" s="15"/>
      <c r="B182" s="36" t="s">
        <v>15</v>
      </c>
      <c r="C182" s="17">
        <v>905</v>
      </c>
      <c r="D182" s="17" t="s">
        <v>14</v>
      </c>
      <c r="E182" s="17" t="s">
        <v>25</v>
      </c>
      <c r="F182" s="17" t="s">
        <v>407</v>
      </c>
      <c r="G182" s="22">
        <v>600</v>
      </c>
      <c r="H182" s="23"/>
      <c r="I182" s="95">
        <v>1663.2</v>
      </c>
      <c r="J182" s="111">
        <v>0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31.5" customHeight="1" x14ac:dyDescent="0.2">
      <c r="A183" s="44"/>
      <c r="B183" s="16" t="s">
        <v>431</v>
      </c>
      <c r="C183" s="17">
        <v>905</v>
      </c>
      <c r="D183" s="17" t="s">
        <v>14</v>
      </c>
      <c r="E183" s="17" t="s">
        <v>25</v>
      </c>
      <c r="F183" s="17" t="s">
        <v>391</v>
      </c>
      <c r="G183" s="22"/>
      <c r="H183" s="23"/>
      <c r="I183" s="95">
        <f>I184</f>
        <v>100</v>
      </c>
      <c r="J183" s="111">
        <f>J184</f>
        <v>100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37.5" customHeight="1" x14ac:dyDescent="0.2">
      <c r="A184" s="44"/>
      <c r="B184" s="16" t="s">
        <v>15</v>
      </c>
      <c r="C184" s="17">
        <v>905</v>
      </c>
      <c r="D184" s="17" t="s">
        <v>14</v>
      </c>
      <c r="E184" s="17" t="s">
        <v>25</v>
      </c>
      <c r="F184" s="17" t="s">
        <v>391</v>
      </c>
      <c r="G184" s="22">
        <v>600</v>
      </c>
      <c r="H184" s="23"/>
      <c r="I184" s="95">
        <v>100</v>
      </c>
      <c r="J184" s="111">
        <v>100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37.5" customHeight="1" x14ac:dyDescent="0.2">
      <c r="A185" s="44"/>
      <c r="B185" s="30" t="s">
        <v>440</v>
      </c>
      <c r="C185" s="34">
        <v>905</v>
      </c>
      <c r="D185" s="31" t="s">
        <v>14</v>
      </c>
      <c r="E185" s="31" t="s">
        <v>25</v>
      </c>
      <c r="F185" s="17" t="s">
        <v>441</v>
      </c>
      <c r="G185" s="22"/>
      <c r="H185" s="23"/>
      <c r="I185" s="95">
        <f>I186</f>
        <v>411.5</v>
      </c>
      <c r="J185" s="111">
        <f>J186</f>
        <v>411.5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41.25" customHeight="1" x14ac:dyDescent="0.2">
      <c r="A186" s="44"/>
      <c r="B186" s="30" t="s">
        <v>15</v>
      </c>
      <c r="C186" s="34">
        <v>905</v>
      </c>
      <c r="D186" s="31" t="s">
        <v>14</v>
      </c>
      <c r="E186" s="31" t="s">
        <v>25</v>
      </c>
      <c r="F186" s="17" t="s">
        <v>441</v>
      </c>
      <c r="G186" s="22">
        <v>600</v>
      </c>
      <c r="H186" s="23"/>
      <c r="I186" s="95">
        <v>411.5</v>
      </c>
      <c r="J186" s="111">
        <v>411.5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0.75" hidden="1" customHeight="1" x14ac:dyDescent="0.2">
      <c r="A187" s="29"/>
      <c r="B187" s="33" t="s">
        <v>70</v>
      </c>
      <c r="C187" s="17">
        <v>905</v>
      </c>
      <c r="D187" s="31" t="s">
        <v>14</v>
      </c>
      <c r="E187" s="31" t="s">
        <v>25</v>
      </c>
      <c r="F187" s="17" t="s">
        <v>155</v>
      </c>
      <c r="G187" s="22" t="s">
        <v>0</v>
      </c>
      <c r="H187" s="23"/>
      <c r="I187" s="95">
        <f>I188</f>
        <v>0</v>
      </c>
      <c r="J187" s="111">
        <f>J188</f>
        <v>0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37.5" hidden="1" x14ac:dyDescent="0.2">
      <c r="A188" s="29"/>
      <c r="B188" s="36" t="s">
        <v>157</v>
      </c>
      <c r="C188" s="17">
        <v>905</v>
      </c>
      <c r="D188" s="31" t="s">
        <v>14</v>
      </c>
      <c r="E188" s="31" t="s">
        <v>25</v>
      </c>
      <c r="F188" s="17" t="s">
        <v>156</v>
      </c>
      <c r="G188" s="22" t="s">
        <v>0</v>
      </c>
      <c r="H188" s="23"/>
      <c r="I188" s="95">
        <f>I189</f>
        <v>0</v>
      </c>
      <c r="J188" s="111">
        <f>J189</f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37.5" hidden="1" x14ac:dyDescent="0.2">
      <c r="A189" s="29"/>
      <c r="B189" s="16" t="s">
        <v>15</v>
      </c>
      <c r="C189" s="17">
        <v>905</v>
      </c>
      <c r="D189" s="31" t="s">
        <v>14</v>
      </c>
      <c r="E189" s="31" t="s">
        <v>25</v>
      </c>
      <c r="F189" s="17" t="s">
        <v>156</v>
      </c>
      <c r="G189" s="22" t="s">
        <v>16</v>
      </c>
      <c r="H189" s="23"/>
      <c r="I189" s="95"/>
      <c r="J189" s="11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41.25" customHeight="1" x14ac:dyDescent="0.2">
      <c r="A190" s="29"/>
      <c r="B190" s="30" t="s">
        <v>447</v>
      </c>
      <c r="C190" s="34">
        <v>905</v>
      </c>
      <c r="D190" s="31" t="s">
        <v>14</v>
      </c>
      <c r="E190" s="31" t="s">
        <v>25</v>
      </c>
      <c r="F190" s="17" t="s">
        <v>445</v>
      </c>
      <c r="G190" s="22"/>
      <c r="H190" s="23"/>
      <c r="I190" s="95">
        <f>I191</f>
        <v>16873.919999999998</v>
      </c>
      <c r="J190" s="111">
        <f>J191</f>
        <v>16873.919999999998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37.5" x14ac:dyDescent="0.2">
      <c r="A191" s="29"/>
      <c r="B191" s="30" t="s">
        <v>15</v>
      </c>
      <c r="C191" s="34">
        <v>905</v>
      </c>
      <c r="D191" s="31" t="s">
        <v>14</v>
      </c>
      <c r="E191" s="31" t="s">
        <v>25</v>
      </c>
      <c r="F191" s="17" t="s">
        <v>445</v>
      </c>
      <c r="G191" s="22">
        <v>600</v>
      </c>
      <c r="H191" s="23"/>
      <c r="I191" s="95">
        <f>16249+624.92</f>
        <v>16873.919999999998</v>
      </c>
      <c r="J191" s="111">
        <f>16249+624.92</f>
        <v>16873.919999999998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37.5" x14ac:dyDescent="0.2">
      <c r="A192" s="29"/>
      <c r="B192" s="40" t="s">
        <v>127</v>
      </c>
      <c r="C192" s="17">
        <v>905</v>
      </c>
      <c r="D192" s="31" t="s">
        <v>14</v>
      </c>
      <c r="E192" s="31" t="s">
        <v>25</v>
      </c>
      <c r="F192" s="17" t="s">
        <v>190</v>
      </c>
      <c r="G192" s="22"/>
      <c r="H192" s="23"/>
      <c r="I192" s="95">
        <f>I193</f>
        <v>100</v>
      </c>
      <c r="J192" s="111">
        <f>J193</f>
        <v>100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37.5" x14ac:dyDescent="0.2">
      <c r="A193" s="29"/>
      <c r="B193" s="40" t="s">
        <v>128</v>
      </c>
      <c r="C193" s="17">
        <v>905</v>
      </c>
      <c r="D193" s="31" t="s">
        <v>14</v>
      </c>
      <c r="E193" s="31" t="s">
        <v>25</v>
      </c>
      <c r="F193" s="17" t="s">
        <v>191</v>
      </c>
      <c r="G193" s="22"/>
      <c r="H193" s="23"/>
      <c r="I193" s="95">
        <f>I194</f>
        <v>100</v>
      </c>
      <c r="J193" s="111">
        <f>J194</f>
        <v>100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37.5" x14ac:dyDescent="0.2">
      <c r="A194" s="29"/>
      <c r="B194" s="16" t="s">
        <v>15</v>
      </c>
      <c r="C194" s="17">
        <v>905</v>
      </c>
      <c r="D194" s="31" t="s">
        <v>14</v>
      </c>
      <c r="E194" s="31" t="s">
        <v>25</v>
      </c>
      <c r="F194" s="17" t="s">
        <v>191</v>
      </c>
      <c r="G194" s="22">
        <v>600</v>
      </c>
      <c r="H194" s="23"/>
      <c r="I194" s="95">
        <v>100</v>
      </c>
      <c r="J194" s="111">
        <v>100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56.25" x14ac:dyDescent="0.2">
      <c r="A195" s="29"/>
      <c r="B195" s="40" t="s">
        <v>326</v>
      </c>
      <c r="C195" s="17">
        <v>905</v>
      </c>
      <c r="D195" s="31" t="s">
        <v>14</v>
      </c>
      <c r="E195" s="31" t="s">
        <v>25</v>
      </c>
      <c r="F195" s="17" t="s">
        <v>325</v>
      </c>
      <c r="G195" s="22"/>
      <c r="H195" s="23"/>
      <c r="I195" s="95">
        <f>I196</f>
        <v>5</v>
      </c>
      <c r="J195" s="111">
        <f>J196</f>
        <v>5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x14ac:dyDescent="0.2">
      <c r="A196" s="29"/>
      <c r="B196" s="40" t="s">
        <v>332</v>
      </c>
      <c r="C196" s="17">
        <v>905</v>
      </c>
      <c r="D196" s="31" t="s">
        <v>14</v>
      </c>
      <c r="E196" s="31" t="s">
        <v>25</v>
      </c>
      <c r="F196" s="17" t="s">
        <v>331</v>
      </c>
      <c r="G196" s="22"/>
      <c r="H196" s="23"/>
      <c r="I196" s="95">
        <f>I197</f>
        <v>5</v>
      </c>
      <c r="J196" s="111">
        <f>J197</f>
        <v>5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37.5" x14ac:dyDescent="0.2">
      <c r="A197" s="53"/>
      <c r="B197" s="38" t="s">
        <v>15</v>
      </c>
      <c r="C197" s="54">
        <v>905</v>
      </c>
      <c r="D197" s="55" t="s">
        <v>14</v>
      </c>
      <c r="E197" s="55" t="s">
        <v>25</v>
      </c>
      <c r="F197" s="54" t="s">
        <v>331</v>
      </c>
      <c r="G197" s="56">
        <v>600</v>
      </c>
      <c r="H197" s="57"/>
      <c r="I197" s="95">
        <v>5</v>
      </c>
      <c r="J197" s="111">
        <v>5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37.5" x14ac:dyDescent="0.2">
      <c r="A198" s="29"/>
      <c r="B198" s="30" t="s">
        <v>83</v>
      </c>
      <c r="C198" s="41">
        <v>905</v>
      </c>
      <c r="D198" s="49" t="s">
        <v>14</v>
      </c>
      <c r="E198" s="49" t="s">
        <v>25</v>
      </c>
      <c r="F198" s="41" t="s">
        <v>171</v>
      </c>
      <c r="G198" s="19"/>
      <c r="H198" s="58"/>
      <c r="I198" s="95">
        <f>I199</f>
        <v>30</v>
      </c>
      <c r="J198" s="111">
        <f>J199</f>
        <v>30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37.5" x14ac:dyDescent="0.2">
      <c r="A199" s="29"/>
      <c r="B199" s="30" t="s">
        <v>348</v>
      </c>
      <c r="C199" s="41">
        <v>905</v>
      </c>
      <c r="D199" s="49" t="s">
        <v>14</v>
      </c>
      <c r="E199" s="49" t="s">
        <v>25</v>
      </c>
      <c r="F199" s="41" t="s">
        <v>392</v>
      </c>
      <c r="G199" s="19"/>
      <c r="H199" s="19"/>
      <c r="I199" s="95">
        <f>I200</f>
        <v>30</v>
      </c>
      <c r="J199" s="111">
        <f>J200</f>
        <v>30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37.5" x14ac:dyDescent="0.2">
      <c r="A200" s="29"/>
      <c r="B200" s="38" t="s">
        <v>15</v>
      </c>
      <c r="C200" s="41">
        <v>905</v>
      </c>
      <c r="D200" s="49" t="s">
        <v>14</v>
      </c>
      <c r="E200" s="49" t="s">
        <v>25</v>
      </c>
      <c r="F200" s="41" t="s">
        <v>392</v>
      </c>
      <c r="G200" s="19">
        <v>600</v>
      </c>
      <c r="H200" s="19"/>
      <c r="I200" s="95">
        <v>30</v>
      </c>
      <c r="J200" s="111">
        <v>30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x14ac:dyDescent="0.2">
      <c r="A201" s="29"/>
      <c r="B201" s="30" t="s">
        <v>346</v>
      </c>
      <c r="C201" s="17">
        <v>905</v>
      </c>
      <c r="D201" s="17" t="s">
        <v>14</v>
      </c>
      <c r="E201" s="31" t="s">
        <v>26</v>
      </c>
      <c r="F201" s="17"/>
      <c r="G201" s="19"/>
      <c r="H201" s="59"/>
      <c r="I201" s="95">
        <f>I203+I222+I225</f>
        <v>15310.5</v>
      </c>
      <c r="J201" s="111">
        <f>J203+J222+J225</f>
        <v>15682.7</v>
      </c>
      <c r="K201" s="9"/>
      <c r="L201" s="9"/>
      <c r="M201" s="8"/>
      <c r="N201" s="8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37.5" x14ac:dyDescent="0.2">
      <c r="A202" s="29"/>
      <c r="B202" s="39" t="s">
        <v>86</v>
      </c>
      <c r="C202" s="17">
        <v>905</v>
      </c>
      <c r="D202" s="17" t="s">
        <v>14</v>
      </c>
      <c r="E202" s="31" t="s">
        <v>26</v>
      </c>
      <c r="F202" s="17" t="s">
        <v>176</v>
      </c>
      <c r="G202" s="22"/>
      <c r="H202" s="23"/>
      <c r="I202" s="95">
        <f>I203</f>
        <v>15252.4</v>
      </c>
      <c r="J202" s="111">
        <f>J203</f>
        <v>15624.6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x14ac:dyDescent="0.2">
      <c r="A203" s="29"/>
      <c r="B203" s="33" t="s">
        <v>89</v>
      </c>
      <c r="C203" s="17">
        <v>905</v>
      </c>
      <c r="D203" s="17" t="s">
        <v>14</v>
      </c>
      <c r="E203" s="31" t="s">
        <v>26</v>
      </c>
      <c r="F203" s="17" t="s">
        <v>193</v>
      </c>
      <c r="G203" s="22"/>
      <c r="H203" s="23"/>
      <c r="I203" s="95">
        <f>I204+I206+I211+I220</f>
        <v>15252.4</v>
      </c>
      <c r="J203" s="111">
        <f>J204+J206+J211+J220</f>
        <v>15624.6</v>
      </c>
      <c r="K203" s="47"/>
      <c r="L203" s="47"/>
      <c r="M203" s="47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37.5" x14ac:dyDescent="0.2">
      <c r="A204" s="29"/>
      <c r="B204" s="48" t="s">
        <v>195</v>
      </c>
      <c r="C204" s="17">
        <v>905</v>
      </c>
      <c r="D204" s="17" t="s">
        <v>14</v>
      </c>
      <c r="E204" s="31" t="s">
        <v>26</v>
      </c>
      <c r="F204" s="17" t="s">
        <v>194</v>
      </c>
      <c r="G204" s="22"/>
      <c r="H204" s="23"/>
      <c r="I204" s="95">
        <f>I205</f>
        <v>50</v>
      </c>
      <c r="J204" s="111">
        <f>J205</f>
        <v>50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37.5" x14ac:dyDescent="0.2">
      <c r="A205" s="29"/>
      <c r="B205" s="16" t="s">
        <v>15</v>
      </c>
      <c r="C205" s="17">
        <v>905</v>
      </c>
      <c r="D205" s="17" t="s">
        <v>14</v>
      </c>
      <c r="E205" s="31" t="s">
        <v>26</v>
      </c>
      <c r="F205" s="17" t="s">
        <v>194</v>
      </c>
      <c r="G205" s="22">
        <v>600</v>
      </c>
      <c r="H205" s="23"/>
      <c r="I205" s="95">
        <v>50</v>
      </c>
      <c r="J205" s="111">
        <v>50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x14ac:dyDescent="0.2">
      <c r="A206" s="29"/>
      <c r="B206" s="9" t="s">
        <v>271</v>
      </c>
      <c r="C206" s="17">
        <v>905</v>
      </c>
      <c r="D206" s="17" t="s">
        <v>14</v>
      </c>
      <c r="E206" s="31" t="s">
        <v>26</v>
      </c>
      <c r="F206" s="17" t="s">
        <v>319</v>
      </c>
      <c r="G206" s="22"/>
      <c r="H206" s="23"/>
      <c r="I206" s="95">
        <f>I207+I209</f>
        <v>14194.4</v>
      </c>
      <c r="J206" s="111">
        <f>J207+J209</f>
        <v>14566.6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37.5" x14ac:dyDescent="0.2">
      <c r="A207" s="29"/>
      <c r="B207" s="33" t="s">
        <v>74</v>
      </c>
      <c r="C207" s="17">
        <v>905</v>
      </c>
      <c r="D207" s="17" t="s">
        <v>14</v>
      </c>
      <c r="E207" s="31" t="s">
        <v>26</v>
      </c>
      <c r="F207" s="17" t="s">
        <v>291</v>
      </c>
      <c r="G207" s="22"/>
      <c r="H207" s="23"/>
      <c r="I207" s="95">
        <f>I208</f>
        <v>8287.4</v>
      </c>
      <c r="J207" s="111">
        <f>J208</f>
        <v>8659.6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37.5" x14ac:dyDescent="0.2">
      <c r="A208" s="29"/>
      <c r="B208" s="16" t="s">
        <v>15</v>
      </c>
      <c r="C208" s="17">
        <v>905</v>
      </c>
      <c r="D208" s="17" t="s">
        <v>14</v>
      </c>
      <c r="E208" s="31" t="s">
        <v>26</v>
      </c>
      <c r="F208" s="17" t="s">
        <v>291</v>
      </c>
      <c r="G208" s="22">
        <v>600</v>
      </c>
      <c r="H208" s="23"/>
      <c r="I208" s="95">
        <f>14194.4-5907</f>
        <v>8287.4</v>
      </c>
      <c r="J208" s="111">
        <f>14566.6-5907</f>
        <v>8659.6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37.5" x14ac:dyDescent="0.2">
      <c r="A209" s="29"/>
      <c r="B209" s="45" t="s">
        <v>411</v>
      </c>
      <c r="C209" s="17">
        <v>905</v>
      </c>
      <c r="D209" s="17" t="s">
        <v>14</v>
      </c>
      <c r="E209" s="31" t="s">
        <v>26</v>
      </c>
      <c r="F209" s="17" t="s">
        <v>412</v>
      </c>
      <c r="G209" s="22"/>
      <c r="H209" s="23"/>
      <c r="I209" s="95">
        <f>I210</f>
        <v>5907</v>
      </c>
      <c r="J209" s="111">
        <f>J210</f>
        <v>5907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37.5" x14ac:dyDescent="0.2">
      <c r="A210" s="29"/>
      <c r="B210" s="45" t="s">
        <v>15</v>
      </c>
      <c r="C210" s="17">
        <v>905</v>
      </c>
      <c r="D210" s="17" t="s">
        <v>14</v>
      </c>
      <c r="E210" s="31" t="s">
        <v>26</v>
      </c>
      <c r="F210" s="17" t="s">
        <v>412</v>
      </c>
      <c r="G210" s="22">
        <v>600</v>
      </c>
      <c r="H210" s="23"/>
      <c r="I210" s="95">
        <v>5907</v>
      </c>
      <c r="J210" s="111">
        <v>5907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x14ac:dyDescent="0.2">
      <c r="A211" s="29"/>
      <c r="B211" s="45" t="s">
        <v>136</v>
      </c>
      <c r="C211" s="17">
        <v>905</v>
      </c>
      <c r="D211" s="17" t="s">
        <v>14</v>
      </c>
      <c r="E211" s="31" t="s">
        <v>26</v>
      </c>
      <c r="F211" s="17" t="s">
        <v>301</v>
      </c>
      <c r="G211" s="22"/>
      <c r="H211" s="23"/>
      <c r="I211" s="95">
        <f>I212+I214+I216+I218</f>
        <v>608</v>
      </c>
      <c r="J211" s="111">
        <f>J212+J214+J216+J218</f>
        <v>608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37.5" x14ac:dyDescent="0.2">
      <c r="A212" s="29"/>
      <c r="B212" s="30" t="s">
        <v>244</v>
      </c>
      <c r="C212" s="34">
        <v>905</v>
      </c>
      <c r="D212" s="17" t="s">
        <v>14</v>
      </c>
      <c r="E212" s="31" t="s">
        <v>26</v>
      </c>
      <c r="F212" s="17" t="s">
        <v>302</v>
      </c>
      <c r="G212" s="22"/>
      <c r="H212" s="23"/>
      <c r="I212" s="95">
        <f>I213</f>
        <v>100</v>
      </c>
      <c r="J212" s="111">
        <f>J213</f>
        <v>100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39" customHeight="1" x14ac:dyDescent="0.2">
      <c r="A213" s="29"/>
      <c r="B213" s="30" t="s">
        <v>15</v>
      </c>
      <c r="C213" s="34">
        <v>905</v>
      </c>
      <c r="D213" s="17" t="s">
        <v>14</v>
      </c>
      <c r="E213" s="31" t="s">
        <v>26</v>
      </c>
      <c r="F213" s="17" t="s">
        <v>302</v>
      </c>
      <c r="G213" s="22">
        <v>600</v>
      </c>
      <c r="H213" s="23"/>
      <c r="I213" s="95">
        <v>100</v>
      </c>
      <c r="J213" s="111">
        <v>100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idden="1" x14ac:dyDescent="0.2">
      <c r="A214" s="29"/>
      <c r="B214" s="30" t="s">
        <v>245</v>
      </c>
      <c r="C214" s="34">
        <v>905</v>
      </c>
      <c r="D214" s="17" t="s">
        <v>14</v>
      </c>
      <c r="E214" s="31" t="s">
        <v>26</v>
      </c>
      <c r="F214" s="17" t="s">
        <v>303</v>
      </c>
      <c r="G214" s="22"/>
      <c r="H214" s="23"/>
      <c r="I214" s="95">
        <f>I215</f>
        <v>0</v>
      </c>
      <c r="J214" s="111">
        <f>J215</f>
        <v>0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37.5" hidden="1" x14ac:dyDescent="0.2">
      <c r="A215" s="29"/>
      <c r="B215" s="30" t="s">
        <v>15</v>
      </c>
      <c r="C215" s="34">
        <v>905</v>
      </c>
      <c r="D215" s="17" t="s">
        <v>14</v>
      </c>
      <c r="E215" s="31" t="s">
        <v>26</v>
      </c>
      <c r="F215" s="17" t="s">
        <v>303</v>
      </c>
      <c r="G215" s="22">
        <v>600</v>
      </c>
      <c r="H215" s="23"/>
      <c r="I215" s="95"/>
      <c r="J215" s="11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37.5" x14ac:dyDescent="0.2">
      <c r="A216" s="29"/>
      <c r="B216" s="30" t="s">
        <v>432</v>
      </c>
      <c r="C216" s="34">
        <v>905</v>
      </c>
      <c r="D216" s="17" t="s">
        <v>14</v>
      </c>
      <c r="E216" s="31" t="s">
        <v>26</v>
      </c>
      <c r="F216" s="17" t="s">
        <v>304</v>
      </c>
      <c r="G216" s="22"/>
      <c r="H216" s="23"/>
      <c r="I216" s="95">
        <f>I217</f>
        <v>8</v>
      </c>
      <c r="J216" s="111">
        <f>J217</f>
        <v>8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37.5" x14ac:dyDescent="0.2">
      <c r="A217" s="29"/>
      <c r="B217" s="30" t="s">
        <v>15</v>
      </c>
      <c r="C217" s="34">
        <v>905</v>
      </c>
      <c r="D217" s="17" t="s">
        <v>14</v>
      </c>
      <c r="E217" s="31" t="s">
        <v>26</v>
      </c>
      <c r="F217" s="17" t="s">
        <v>304</v>
      </c>
      <c r="G217" s="22">
        <v>600</v>
      </c>
      <c r="H217" s="23"/>
      <c r="I217" s="95">
        <v>8</v>
      </c>
      <c r="J217" s="111">
        <v>8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56.25" x14ac:dyDescent="0.2">
      <c r="A218" s="29"/>
      <c r="B218" s="30" t="s">
        <v>337</v>
      </c>
      <c r="C218" s="34">
        <v>905</v>
      </c>
      <c r="D218" s="17" t="s">
        <v>14</v>
      </c>
      <c r="E218" s="31" t="s">
        <v>26</v>
      </c>
      <c r="F218" s="17" t="s">
        <v>338</v>
      </c>
      <c r="G218" s="22"/>
      <c r="H218" s="23"/>
      <c r="I218" s="95">
        <f>I219</f>
        <v>500</v>
      </c>
      <c r="J218" s="111">
        <f>J219</f>
        <v>500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37.5" x14ac:dyDescent="0.2">
      <c r="A219" s="29"/>
      <c r="B219" s="30" t="s">
        <v>15</v>
      </c>
      <c r="C219" s="34">
        <v>905</v>
      </c>
      <c r="D219" s="17" t="s">
        <v>14</v>
      </c>
      <c r="E219" s="31" t="s">
        <v>26</v>
      </c>
      <c r="F219" s="17" t="s">
        <v>338</v>
      </c>
      <c r="G219" s="22">
        <v>600</v>
      </c>
      <c r="H219" s="23"/>
      <c r="I219" s="95">
        <v>500</v>
      </c>
      <c r="J219" s="111">
        <v>500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x14ac:dyDescent="0.2">
      <c r="A220" s="29"/>
      <c r="B220" s="30" t="s">
        <v>132</v>
      </c>
      <c r="C220" s="34">
        <v>905</v>
      </c>
      <c r="D220" s="31" t="s">
        <v>14</v>
      </c>
      <c r="E220" s="31" t="s">
        <v>26</v>
      </c>
      <c r="F220" s="17" t="s">
        <v>305</v>
      </c>
      <c r="G220" s="22"/>
      <c r="H220" s="23"/>
      <c r="I220" s="95">
        <f>I221</f>
        <v>400</v>
      </c>
      <c r="J220" s="111">
        <f>J221</f>
        <v>400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35.25" customHeight="1" x14ac:dyDescent="0.2">
      <c r="A221" s="29"/>
      <c r="B221" s="60" t="s">
        <v>15</v>
      </c>
      <c r="C221" s="34">
        <v>905</v>
      </c>
      <c r="D221" s="31" t="s">
        <v>14</v>
      </c>
      <c r="E221" s="31" t="s">
        <v>26</v>
      </c>
      <c r="F221" s="17" t="s">
        <v>305</v>
      </c>
      <c r="G221" s="22">
        <v>600</v>
      </c>
      <c r="H221" s="23"/>
      <c r="I221" s="95">
        <v>400</v>
      </c>
      <c r="J221" s="111">
        <v>400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35.25" customHeight="1" x14ac:dyDescent="0.2">
      <c r="A222" s="44"/>
      <c r="B222" s="33" t="s">
        <v>70</v>
      </c>
      <c r="C222" s="17">
        <v>905</v>
      </c>
      <c r="D222" s="31" t="s">
        <v>14</v>
      </c>
      <c r="E222" s="31" t="s">
        <v>26</v>
      </c>
      <c r="F222" s="17" t="s">
        <v>155</v>
      </c>
      <c r="G222" s="22" t="s">
        <v>0</v>
      </c>
      <c r="H222" s="58"/>
      <c r="I222" s="95">
        <f>I223</f>
        <v>50</v>
      </c>
      <c r="J222" s="111">
        <f>J223</f>
        <v>50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35.25" customHeight="1" x14ac:dyDescent="0.2">
      <c r="A223" s="44"/>
      <c r="B223" s="36" t="s">
        <v>157</v>
      </c>
      <c r="C223" s="17">
        <v>905</v>
      </c>
      <c r="D223" s="31" t="s">
        <v>14</v>
      </c>
      <c r="E223" s="31" t="s">
        <v>26</v>
      </c>
      <c r="F223" s="17" t="s">
        <v>156</v>
      </c>
      <c r="G223" s="22" t="s">
        <v>0</v>
      </c>
      <c r="H223" s="58"/>
      <c r="I223" s="95">
        <f>I224</f>
        <v>50</v>
      </c>
      <c r="J223" s="111">
        <f>J224</f>
        <v>50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35.25" customHeight="1" x14ac:dyDescent="0.2">
      <c r="A224" s="44"/>
      <c r="B224" s="16" t="s">
        <v>15</v>
      </c>
      <c r="C224" s="17">
        <v>905</v>
      </c>
      <c r="D224" s="31" t="s">
        <v>14</v>
      </c>
      <c r="E224" s="31" t="s">
        <v>26</v>
      </c>
      <c r="F224" s="17" t="s">
        <v>156</v>
      </c>
      <c r="G224" s="56" t="s">
        <v>16</v>
      </c>
      <c r="H224" s="58"/>
      <c r="I224" s="95">
        <v>50</v>
      </c>
      <c r="J224" s="111">
        <v>50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35.25" customHeight="1" x14ac:dyDescent="0.2">
      <c r="A225" s="44"/>
      <c r="B225" s="61" t="s">
        <v>192</v>
      </c>
      <c r="C225" s="17">
        <v>905</v>
      </c>
      <c r="D225" s="31" t="s">
        <v>14</v>
      </c>
      <c r="E225" s="31" t="s">
        <v>26</v>
      </c>
      <c r="F225" s="18" t="s">
        <v>154</v>
      </c>
      <c r="G225" s="19"/>
      <c r="H225" s="58"/>
      <c r="I225" s="95">
        <f>I226</f>
        <v>8.1</v>
      </c>
      <c r="J225" s="111">
        <f>J226</f>
        <v>8.1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35.25" customHeight="1" x14ac:dyDescent="0.2">
      <c r="A226" s="44"/>
      <c r="B226" s="62" t="s">
        <v>11</v>
      </c>
      <c r="C226" s="17">
        <v>905</v>
      </c>
      <c r="D226" s="31" t="s">
        <v>14</v>
      </c>
      <c r="E226" s="31" t="s">
        <v>26</v>
      </c>
      <c r="F226" s="18" t="s">
        <v>154</v>
      </c>
      <c r="G226" s="19">
        <v>600</v>
      </c>
      <c r="H226" s="58"/>
      <c r="I226" s="95">
        <v>8.1</v>
      </c>
      <c r="J226" s="111">
        <v>8.1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x14ac:dyDescent="0.2">
      <c r="A227" s="43"/>
      <c r="B227" s="30" t="s">
        <v>42</v>
      </c>
      <c r="C227" s="41">
        <v>905</v>
      </c>
      <c r="D227" s="49" t="s">
        <v>14</v>
      </c>
      <c r="E227" s="49" t="s">
        <v>14</v>
      </c>
      <c r="F227" s="41"/>
      <c r="G227" s="19"/>
      <c r="H227" s="59"/>
      <c r="I227" s="95">
        <f t="shared" ref="I227:J227" si="6">I228</f>
        <v>1101.9000000000001</v>
      </c>
      <c r="J227" s="111">
        <f t="shared" si="6"/>
        <v>1101.9000000000001</v>
      </c>
      <c r="K227" s="9"/>
      <c r="L227" s="9"/>
      <c r="M227" s="8"/>
      <c r="N227" s="8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37.5" x14ac:dyDescent="0.2">
      <c r="A228" s="63"/>
      <c r="B228" s="39" t="s">
        <v>86</v>
      </c>
      <c r="C228" s="17">
        <v>905</v>
      </c>
      <c r="D228" s="17" t="s">
        <v>14</v>
      </c>
      <c r="E228" s="49" t="s">
        <v>14</v>
      </c>
      <c r="F228" s="17" t="s">
        <v>176</v>
      </c>
      <c r="G228" s="22" t="s">
        <v>0</v>
      </c>
      <c r="H228" s="23"/>
      <c r="I228" s="95">
        <f t="shared" ref="I228:J230" si="7">I229</f>
        <v>1101.9000000000001</v>
      </c>
      <c r="J228" s="111">
        <f t="shared" si="7"/>
        <v>1101.9000000000001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x14ac:dyDescent="0.2">
      <c r="A229" s="29"/>
      <c r="B229" s="38" t="s">
        <v>88</v>
      </c>
      <c r="C229" s="17">
        <v>905</v>
      </c>
      <c r="D229" s="17" t="s">
        <v>14</v>
      </c>
      <c r="E229" s="49" t="s">
        <v>14</v>
      </c>
      <c r="F229" s="17" t="s">
        <v>185</v>
      </c>
      <c r="G229" s="22" t="s">
        <v>0</v>
      </c>
      <c r="H229" s="23"/>
      <c r="I229" s="95">
        <f>I230+I232</f>
        <v>1101.9000000000001</v>
      </c>
      <c r="J229" s="111">
        <f>J230+J232</f>
        <v>1101.9000000000001</v>
      </c>
      <c r="K229" s="47"/>
      <c r="L229" s="47"/>
      <c r="M229" s="47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37.5" x14ac:dyDescent="0.2">
      <c r="A230" s="37"/>
      <c r="B230" s="64" t="s">
        <v>433</v>
      </c>
      <c r="C230" s="42">
        <v>905</v>
      </c>
      <c r="D230" s="54" t="s">
        <v>14</v>
      </c>
      <c r="E230" s="65" t="s">
        <v>14</v>
      </c>
      <c r="F230" s="54" t="s">
        <v>285</v>
      </c>
      <c r="G230" s="56" t="s">
        <v>0</v>
      </c>
      <c r="H230" s="57"/>
      <c r="I230" s="99">
        <f t="shared" si="7"/>
        <v>100</v>
      </c>
      <c r="J230" s="114">
        <f t="shared" si="7"/>
        <v>100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37.5" x14ac:dyDescent="0.2">
      <c r="A231" s="29" t="s">
        <v>0</v>
      </c>
      <c r="B231" s="30" t="s">
        <v>15</v>
      </c>
      <c r="C231" s="41">
        <v>905</v>
      </c>
      <c r="D231" s="41" t="s">
        <v>14</v>
      </c>
      <c r="E231" s="49" t="s">
        <v>14</v>
      </c>
      <c r="F231" s="41" t="s">
        <v>285</v>
      </c>
      <c r="G231" s="19">
        <v>600</v>
      </c>
      <c r="H231" s="19"/>
      <c r="I231" s="95">
        <v>100</v>
      </c>
      <c r="J231" s="111">
        <v>100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37.5" x14ac:dyDescent="0.2">
      <c r="A232" s="29"/>
      <c r="B232" s="30" t="s">
        <v>365</v>
      </c>
      <c r="C232" s="41">
        <v>905</v>
      </c>
      <c r="D232" s="41" t="s">
        <v>14</v>
      </c>
      <c r="E232" s="49" t="s">
        <v>14</v>
      </c>
      <c r="F232" s="41" t="s">
        <v>364</v>
      </c>
      <c r="G232" s="19" t="s">
        <v>0</v>
      </c>
      <c r="H232" s="19"/>
      <c r="I232" s="95">
        <f>I233</f>
        <v>1001.9</v>
      </c>
      <c r="J232" s="111">
        <f>J233</f>
        <v>1001.9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37.5" x14ac:dyDescent="0.2">
      <c r="A233" s="29"/>
      <c r="B233" s="30" t="s">
        <v>15</v>
      </c>
      <c r="C233" s="41">
        <v>905</v>
      </c>
      <c r="D233" s="41" t="s">
        <v>14</v>
      </c>
      <c r="E233" s="49" t="s">
        <v>14</v>
      </c>
      <c r="F233" s="41" t="s">
        <v>364</v>
      </c>
      <c r="G233" s="19">
        <v>600</v>
      </c>
      <c r="H233" s="19"/>
      <c r="I233" s="95">
        <v>1001.9</v>
      </c>
      <c r="J233" s="111">
        <v>1001.9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x14ac:dyDescent="0.2">
      <c r="A234" s="29"/>
      <c r="B234" s="30" t="s">
        <v>43</v>
      </c>
      <c r="C234" s="41">
        <v>905</v>
      </c>
      <c r="D234" s="49" t="s">
        <v>14</v>
      </c>
      <c r="E234" s="49" t="s">
        <v>19</v>
      </c>
      <c r="F234" s="41"/>
      <c r="G234" s="19"/>
      <c r="H234" s="59"/>
      <c r="I234" s="95">
        <f>I235+I240</f>
        <v>15430.2</v>
      </c>
      <c r="J234" s="111">
        <f>J235+J240</f>
        <v>15865.6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x14ac:dyDescent="0.2">
      <c r="A235" s="29"/>
      <c r="B235" s="40" t="s">
        <v>31</v>
      </c>
      <c r="C235" s="17">
        <v>905</v>
      </c>
      <c r="D235" s="31" t="s">
        <v>14</v>
      </c>
      <c r="E235" s="31" t="s">
        <v>19</v>
      </c>
      <c r="F235" s="17" t="s">
        <v>143</v>
      </c>
      <c r="G235" s="22"/>
      <c r="H235" s="23"/>
      <c r="I235" s="95">
        <f>I236</f>
        <v>588.29999999999995</v>
      </c>
      <c r="J235" s="111">
        <f>J236</f>
        <v>612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37.5" x14ac:dyDescent="0.2">
      <c r="A236" s="32"/>
      <c r="B236" s="16" t="s">
        <v>91</v>
      </c>
      <c r="C236" s="34">
        <v>905</v>
      </c>
      <c r="D236" s="17" t="s">
        <v>14</v>
      </c>
      <c r="E236" s="17" t="s">
        <v>19</v>
      </c>
      <c r="F236" s="17" t="s">
        <v>236</v>
      </c>
      <c r="G236" s="22"/>
      <c r="H236" s="23"/>
      <c r="I236" s="95">
        <f>I237</f>
        <v>588.29999999999995</v>
      </c>
      <c r="J236" s="111">
        <f>J237</f>
        <v>612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56.25" x14ac:dyDescent="0.2">
      <c r="A237" s="35" t="s">
        <v>0</v>
      </c>
      <c r="B237" s="16" t="s">
        <v>21</v>
      </c>
      <c r="C237" s="34">
        <v>905</v>
      </c>
      <c r="D237" s="17" t="s">
        <v>14</v>
      </c>
      <c r="E237" s="17" t="s">
        <v>19</v>
      </c>
      <c r="F237" s="17" t="s">
        <v>236</v>
      </c>
      <c r="G237" s="22" t="s">
        <v>22</v>
      </c>
      <c r="H237" s="23"/>
      <c r="I237" s="95">
        <v>588.29999999999995</v>
      </c>
      <c r="J237" s="111">
        <v>612</v>
      </c>
      <c r="K237" s="8"/>
      <c r="L237" s="8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54.75" customHeight="1" x14ac:dyDescent="0.2">
      <c r="A238" s="35"/>
      <c r="B238" s="64" t="s">
        <v>434</v>
      </c>
      <c r="C238" s="42">
        <v>905</v>
      </c>
      <c r="D238" s="54" t="s">
        <v>14</v>
      </c>
      <c r="E238" s="54" t="s">
        <v>19</v>
      </c>
      <c r="F238" s="66" t="s">
        <v>322</v>
      </c>
      <c r="G238" s="19"/>
      <c r="H238" s="19"/>
      <c r="I238" s="95">
        <f>I239</f>
        <v>411.5</v>
      </c>
      <c r="J238" s="111">
        <f>J239</f>
        <v>411.5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37.5" x14ac:dyDescent="0.2">
      <c r="A239" s="15" t="s">
        <v>0</v>
      </c>
      <c r="B239" s="30" t="s">
        <v>179</v>
      </c>
      <c r="C239" s="41">
        <v>905</v>
      </c>
      <c r="D239" s="41" t="s">
        <v>14</v>
      </c>
      <c r="E239" s="41" t="s">
        <v>19</v>
      </c>
      <c r="F239" s="66" t="s">
        <v>322</v>
      </c>
      <c r="G239" s="19">
        <v>200</v>
      </c>
      <c r="H239" s="19"/>
      <c r="I239" s="95">
        <v>411.5</v>
      </c>
      <c r="J239" s="111">
        <v>411.5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37.5" x14ac:dyDescent="0.2">
      <c r="A240" s="15" t="s">
        <v>0</v>
      </c>
      <c r="B240" s="67" t="s">
        <v>86</v>
      </c>
      <c r="C240" s="68">
        <v>905</v>
      </c>
      <c r="D240" s="68" t="s">
        <v>14</v>
      </c>
      <c r="E240" s="69" t="s">
        <v>19</v>
      </c>
      <c r="F240" s="68" t="s">
        <v>176</v>
      </c>
      <c r="G240" s="20"/>
      <c r="H240" s="21"/>
      <c r="I240" s="95">
        <f>I241</f>
        <v>14841.900000000001</v>
      </c>
      <c r="J240" s="111">
        <f>J241</f>
        <v>15253.6</v>
      </c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37.5" x14ac:dyDescent="0.2">
      <c r="A241" s="15" t="s">
        <v>0</v>
      </c>
      <c r="B241" s="30" t="s">
        <v>90</v>
      </c>
      <c r="C241" s="34">
        <v>905</v>
      </c>
      <c r="D241" s="17" t="s">
        <v>14</v>
      </c>
      <c r="E241" s="17" t="s">
        <v>19</v>
      </c>
      <c r="F241" s="17" t="s">
        <v>196</v>
      </c>
      <c r="G241" s="22" t="s">
        <v>0</v>
      </c>
      <c r="H241" s="23"/>
      <c r="I241" s="95">
        <f>I242+I247+I252</f>
        <v>14841.900000000001</v>
      </c>
      <c r="J241" s="111">
        <f>J242+J247+J252</f>
        <v>15253.6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37.5" x14ac:dyDescent="0.2">
      <c r="A242" s="15" t="s">
        <v>0</v>
      </c>
      <c r="B242" s="30" t="s">
        <v>292</v>
      </c>
      <c r="C242" s="34">
        <v>905</v>
      </c>
      <c r="D242" s="17" t="s">
        <v>14</v>
      </c>
      <c r="E242" s="17" t="s">
        <v>19</v>
      </c>
      <c r="F242" s="17" t="s">
        <v>295</v>
      </c>
      <c r="G242" s="22"/>
      <c r="H242" s="23"/>
      <c r="I242" s="95">
        <f>I243</f>
        <v>4161.8999999999996</v>
      </c>
      <c r="J242" s="111">
        <f>J243</f>
        <v>4310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x14ac:dyDescent="0.2">
      <c r="A243" s="44"/>
      <c r="B243" s="36" t="s">
        <v>79</v>
      </c>
      <c r="C243" s="34">
        <v>905</v>
      </c>
      <c r="D243" s="17" t="s">
        <v>14</v>
      </c>
      <c r="E243" s="17" t="s">
        <v>19</v>
      </c>
      <c r="F243" s="17" t="s">
        <v>197</v>
      </c>
      <c r="G243" s="22" t="s">
        <v>0</v>
      </c>
      <c r="H243" s="23"/>
      <c r="I243" s="95">
        <f>I244+I245+I246</f>
        <v>4161.8999999999996</v>
      </c>
      <c r="J243" s="111">
        <f>J244+J245+J246</f>
        <v>4310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21" customHeight="1" x14ac:dyDescent="0.2">
      <c r="A244" s="29"/>
      <c r="B244" s="16" t="s">
        <v>21</v>
      </c>
      <c r="C244" s="34">
        <v>905</v>
      </c>
      <c r="D244" s="17" t="s">
        <v>14</v>
      </c>
      <c r="E244" s="17" t="s">
        <v>19</v>
      </c>
      <c r="F244" s="17" t="s">
        <v>197</v>
      </c>
      <c r="G244" s="22" t="s">
        <v>22</v>
      </c>
      <c r="H244" s="23"/>
      <c r="I244" s="95">
        <v>3887.1</v>
      </c>
      <c r="J244" s="111">
        <v>4035.1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37.5" x14ac:dyDescent="0.2">
      <c r="A245" s="29"/>
      <c r="B245" s="16" t="s">
        <v>179</v>
      </c>
      <c r="C245" s="34">
        <v>905</v>
      </c>
      <c r="D245" s="17" t="s">
        <v>14</v>
      </c>
      <c r="E245" s="17" t="s">
        <v>19</v>
      </c>
      <c r="F245" s="17" t="s">
        <v>197</v>
      </c>
      <c r="G245" s="22" t="s">
        <v>12</v>
      </c>
      <c r="H245" s="23"/>
      <c r="I245" s="95">
        <v>249.9</v>
      </c>
      <c r="J245" s="111">
        <v>250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x14ac:dyDescent="0.2">
      <c r="A246" s="29"/>
      <c r="B246" s="16" t="s">
        <v>23</v>
      </c>
      <c r="C246" s="42">
        <v>905</v>
      </c>
      <c r="D246" s="54" t="s">
        <v>14</v>
      </c>
      <c r="E246" s="54" t="s">
        <v>19</v>
      </c>
      <c r="F246" s="54" t="s">
        <v>197</v>
      </c>
      <c r="G246" s="56" t="s">
        <v>24</v>
      </c>
      <c r="H246" s="57"/>
      <c r="I246" s="95">
        <v>24.9</v>
      </c>
      <c r="J246" s="111">
        <v>24.9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56.25" x14ac:dyDescent="0.2">
      <c r="A247" s="29"/>
      <c r="B247" s="70" t="s">
        <v>296</v>
      </c>
      <c r="C247" s="41">
        <v>905</v>
      </c>
      <c r="D247" s="49" t="s">
        <v>14</v>
      </c>
      <c r="E247" s="49" t="s">
        <v>19</v>
      </c>
      <c r="F247" s="41" t="s">
        <v>297</v>
      </c>
      <c r="G247" s="19"/>
      <c r="H247" s="19"/>
      <c r="I247" s="95">
        <f>I248</f>
        <v>9343.8000000000011</v>
      </c>
      <c r="J247" s="111">
        <f>J248</f>
        <v>9558.5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37.5" x14ac:dyDescent="0.2">
      <c r="A248" s="29"/>
      <c r="B248" s="16" t="s">
        <v>299</v>
      </c>
      <c r="C248" s="41">
        <v>905</v>
      </c>
      <c r="D248" s="49" t="s">
        <v>14</v>
      </c>
      <c r="E248" s="49" t="s">
        <v>19</v>
      </c>
      <c r="F248" s="41" t="s">
        <v>198</v>
      </c>
      <c r="G248" s="19"/>
      <c r="H248" s="59"/>
      <c r="I248" s="95">
        <f>I249+I250+I251</f>
        <v>9343.8000000000011</v>
      </c>
      <c r="J248" s="111">
        <f>J249+J250+J251</f>
        <v>9558.5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56.25" x14ac:dyDescent="0.2">
      <c r="A249" s="29"/>
      <c r="B249" s="16" t="s">
        <v>21</v>
      </c>
      <c r="C249" s="41">
        <v>905</v>
      </c>
      <c r="D249" s="49" t="s">
        <v>14</v>
      </c>
      <c r="E249" s="49" t="s">
        <v>19</v>
      </c>
      <c r="F249" s="41" t="s">
        <v>198</v>
      </c>
      <c r="G249" s="19">
        <v>100</v>
      </c>
      <c r="H249" s="59"/>
      <c r="I249" s="95">
        <v>8796.7000000000007</v>
      </c>
      <c r="J249" s="111">
        <v>9130.9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37.5" x14ac:dyDescent="0.2">
      <c r="A250" s="29"/>
      <c r="B250" s="16" t="s">
        <v>179</v>
      </c>
      <c r="C250" s="41">
        <v>905</v>
      </c>
      <c r="D250" s="49" t="s">
        <v>14</v>
      </c>
      <c r="E250" s="49" t="s">
        <v>19</v>
      </c>
      <c r="F250" s="41" t="s">
        <v>198</v>
      </c>
      <c r="G250" s="19">
        <v>200</v>
      </c>
      <c r="H250" s="59"/>
      <c r="I250" s="95">
        <v>539.5</v>
      </c>
      <c r="J250" s="111">
        <v>420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x14ac:dyDescent="0.2">
      <c r="A251" s="29"/>
      <c r="B251" s="16" t="s">
        <v>23</v>
      </c>
      <c r="C251" s="41">
        <v>905</v>
      </c>
      <c r="D251" s="49" t="s">
        <v>14</v>
      </c>
      <c r="E251" s="49" t="s">
        <v>19</v>
      </c>
      <c r="F251" s="41" t="s">
        <v>198</v>
      </c>
      <c r="G251" s="19">
        <v>800</v>
      </c>
      <c r="H251" s="59"/>
      <c r="I251" s="95">
        <v>7.6</v>
      </c>
      <c r="J251" s="111">
        <v>7.6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56.25" x14ac:dyDescent="0.2">
      <c r="A252" s="29"/>
      <c r="B252" s="16" t="s">
        <v>298</v>
      </c>
      <c r="C252" s="41">
        <v>905</v>
      </c>
      <c r="D252" s="49" t="s">
        <v>14</v>
      </c>
      <c r="E252" s="49" t="s">
        <v>19</v>
      </c>
      <c r="F252" s="41" t="s">
        <v>300</v>
      </c>
      <c r="G252" s="19"/>
      <c r="H252" s="59"/>
      <c r="I252" s="95">
        <f>I253</f>
        <v>1336.2</v>
      </c>
      <c r="J252" s="111">
        <f>J253</f>
        <v>1385.1000000000001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37.5" x14ac:dyDescent="0.2">
      <c r="A253" s="15" t="s">
        <v>0</v>
      </c>
      <c r="B253" s="16" t="s">
        <v>299</v>
      </c>
      <c r="C253" s="41">
        <v>905</v>
      </c>
      <c r="D253" s="49" t="s">
        <v>14</v>
      </c>
      <c r="E253" s="49" t="s">
        <v>19</v>
      </c>
      <c r="F253" s="41" t="s">
        <v>199</v>
      </c>
      <c r="G253" s="19"/>
      <c r="H253" s="59"/>
      <c r="I253" s="95">
        <f>I254+I255+I256</f>
        <v>1336.2</v>
      </c>
      <c r="J253" s="111">
        <f>J254+J255+J256</f>
        <v>1385.1000000000001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56.25" x14ac:dyDescent="0.2">
      <c r="A254" s="15" t="s">
        <v>0</v>
      </c>
      <c r="B254" s="16" t="s">
        <v>21</v>
      </c>
      <c r="C254" s="41">
        <v>905</v>
      </c>
      <c r="D254" s="49" t="s">
        <v>14</v>
      </c>
      <c r="E254" s="49" t="s">
        <v>19</v>
      </c>
      <c r="F254" s="41" t="s">
        <v>199</v>
      </c>
      <c r="G254" s="19">
        <v>100</v>
      </c>
      <c r="H254" s="59"/>
      <c r="I254" s="95">
        <v>1289.8</v>
      </c>
      <c r="J254" s="111">
        <v>1338.7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37.5" x14ac:dyDescent="0.2">
      <c r="A255" s="15"/>
      <c r="B255" s="16" t="s">
        <v>179</v>
      </c>
      <c r="C255" s="41">
        <v>905</v>
      </c>
      <c r="D255" s="49" t="s">
        <v>14</v>
      </c>
      <c r="E255" s="49" t="s">
        <v>19</v>
      </c>
      <c r="F255" s="41" t="s">
        <v>199</v>
      </c>
      <c r="G255" s="19">
        <v>200</v>
      </c>
      <c r="H255" s="59"/>
      <c r="I255" s="95">
        <v>45</v>
      </c>
      <c r="J255" s="111">
        <v>45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x14ac:dyDescent="0.2">
      <c r="A256" s="15"/>
      <c r="B256" s="45" t="s">
        <v>23</v>
      </c>
      <c r="C256" s="41">
        <v>905</v>
      </c>
      <c r="D256" s="65" t="s">
        <v>14</v>
      </c>
      <c r="E256" s="65" t="s">
        <v>19</v>
      </c>
      <c r="F256" s="41" t="s">
        <v>199</v>
      </c>
      <c r="G256" s="71">
        <v>800</v>
      </c>
      <c r="H256" s="72"/>
      <c r="I256" s="95">
        <v>1.4</v>
      </c>
      <c r="J256" s="111">
        <v>1.4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x14ac:dyDescent="0.2">
      <c r="A257" s="15"/>
      <c r="B257" s="16" t="s">
        <v>32</v>
      </c>
      <c r="C257" s="34">
        <v>905</v>
      </c>
      <c r="D257" s="17" t="s">
        <v>10</v>
      </c>
      <c r="E257" s="17" t="s">
        <v>0</v>
      </c>
      <c r="F257" s="17" t="s">
        <v>0</v>
      </c>
      <c r="G257" s="22" t="s">
        <v>0</v>
      </c>
      <c r="H257" s="23"/>
      <c r="I257" s="95">
        <f>I258</f>
        <v>13917.7</v>
      </c>
      <c r="J257" s="111">
        <f>J258</f>
        <v>13917.7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x14ac:dyDescent="0.2">
      <c r="A258" s="15"/>
      <c r="B258" s="16" t="s">
        <v>44</v>
      </c>
      <c r="C258" s="34">
        <v>905</v>
      </c>
      <c r="D258" s="17" t="s">
        <v>10</v>
      </c>
      <c r="E258" s="17" t="s">
        <v>9</v>
      </c>
      <c r="F258" s="17" t="s">
        <v>0</v>
      </c>
      <c r="G258" s="22" t="s">
        <v>0</v>
      </c>
      <c r="H258" s="23"/>
      <c r="I258" s="95">
        <f>I259+I264+I266+I268+I270</f>
        <v>13917.7</v>
      </c>
      <c r="J258" s="111">
        <f>J259+J264+J266+J268+J270</f>
        <v>13917.7</v>
      </c>
      <c r="K258" s="47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x14ac:dyDescent="0.2">
      <c r="A259" s="15"/>
      <c r="B259" s="16" t="s">
        <v>129</v>
      </c>
      <c r="C259" s="34">
        <v>905</v>
      </c>
      <c r="D259" s="17">
        <v>10</v>
      </c>
      <c r="E259" s="17" t="s">
        <v>9</v>
      </c>
      <c r="F259" s="17" t="s">
        <v>176</v>
      </c>
      <c r="G259" s="22"/>
      <c r="H259" s="23"/>
      <c r="I259" s="95">
        <f t="shared" ref="I259:J261" si="8">I260</f>
        <v>517.20000000000005</v>
      </c>
      <c r="J259" s="111">
        <f t="shared" si="8"/>
        <v>517.20000000000005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x14ac:dyDescent="0.2">
      <c r="A260" s="15" t="s">
        <v>0</v>
      </c>
      <c r="B260" s="16" t="s">
        <v>130</v>
      </c>
      <c r="C260" s="34">
        <v>905</v>
      </c>
      <c r="D260" s="17">
        <v>10</v>
      </c>
      <c r="E260" s="17" t="s">
        <v>9</v>
      </c>
      <c r="F260" s="17" t="s">
        <v>177</v>
      </c>
      <c r="G260" s="22"/>
      <c r="H260" s="23"/>
      <c r="I260" s="95">
        <f t="shared" si="8"/>
        <v>517.20000000000005</v>
      </c>
      <c r="J260" s="111">
        <f t="shared" si="8"/>
        <v>517.20000000000005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56.25" x14ac:dyDescent="0.2">
      <c r="A261" s="15"/>
      <c r="B261" s="16" t="s">
        <v>238</v>
      </c>
      <c r="C261" s="34">
        <v>905</v>
      </c>
      <c r="D261" s="17">
        <v>10</v>
      </c>
      <c r="E261" s="17" t="s">
        <v>9</v>
      </c>
      <c r="F261" s="17" t="s">
        <v>237</v>
      </c>
      <c r="G261" s="22"/>
      <c r="H261" s="23"/>
      <c r="I261" s="95">
        <f t="shared" si="8"/>
        <v>517.20000000000005</v>
      </c>
      <c r="J261" s="111">
        <f t="shared" si="8"/>
        <v>517.20000000000005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20.25" customHeight="1" x14ac:dyDescent="0.2">
      <c r="A262" s="15" t="s">
        <v>0</v>
      </c>
      <c r="B262" s="16" t="s">
        <v>17</v>
      </c>
      <c r="C262" s="34">
        <v>905</v>
      </c>
      <c r="D262" s="17" t="s">
        <v>10</v>
      </c>
      <c r="E262" s="17" t="s">
        <v>9</v>
      </c>
      <c r="F262" s="17" t="s">
        <v>237</v>
      </c>
      <c r="G262" s="22">
        <v>300</v>
      </c>
      <c r="H262" s="23"/>
      <c r="I262" s="95">
        <v>517.20000000000005</v>
      </c>
      <c r="J262" s="111">
        <v>517.20000000000005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x14ac:dyDescent="0.2">
      <c r="A263" s="15" t="s">
        <v>0</v>
      </c>
      <c r="B263" s="40" t="s">
        <v>31</v>
      </c>
      <c r="C263" s="17">
        <v>905</v>
      </c>
      <c r="D263" s="31" t="s">
        <v>10</v>
      </c>
      <c r="E263" s="31" t="s">
        <v>9</v>
      </c>
      <c r="F263" s="17" t="s">
        <v>143</v>
      </c>
      <c r="G263" s="22"/>
      <c r="H263" s="23"/>
      <c r="I263" s="95">
        <f>I264+I266+I268+I270</f>
        <v>13400.5</v>
      </c>
      <c r="J263" s="111">
        <f>J264+J266+J268+J270</f>
        <v>13400.5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37.5" x14ac:dyDescent="0.2">
      <c r="A264" s="15" t="s">
        <v>0</v>
      </c>
      <c r="B264" s="16" t="s">
        <v>92</v>
      </c>
      <c r="C264" s="34">
        <v>905</v>
      </c>
      <c r="D264" s="17" t="s">
        <v>10</v>
      </c>
      <c r="E264" s="17" t="s">
        <v>9</v>
      </c>
      <c r="F264" s="17" t="s">
        <v>258</v>
      </c>
      <c r="G264" s="22" t="s">
        <v>0</v>
      </c>
      <c r="H264" s="23"/>
      <c r="I264" s="95">
        <f>I265</f>
        <v>3440.3</v>
      </c>
      <c r="J264" s="111">
        <f>J265</f>
        <v>3440.3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x14ac:dyDescent="0.2">
      <c r="A265" s="15" t="s">
        <v>0</v>
      </c>
      <c r="B265" s="16" t="s">
        <v>17</v>
      </c>
      <c r="C265" s="34">
        <v>905</v>
      </c>
      <c r="D265" s="17">
        <v>10</v>
      </c>
      <c r="E265" s="31" t="s">
        <v>9</v>
      </c>
      <c r="F265" s="17" t="s">
        <v>258</v>
      </c>
      <c r="G265" s="22">
        <v>300</v>
      </c>
      <c r="H265" s="23"/>
      <c r="I265" s="95">
        <v>3440.3</v>
      </c>
      <c r="J265" s="111">
        <v>3440.3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56.25" x14ac:dyDescent="0.2">
      <c r="A266" s="15"/>
      <c r="B266" s="16" t="s">
        <v>240</v>
      </c>
      <c r="C266" s="34">
        <v>905</v>
      </c>
      <c r="D266" s="17" t="s">
        <v>10</v>
      </c>
      <c r="E266" s="17" t="s">
        <v>9</v>
      </c>
      <c r="F266" s="17" t="s">
        <v>259</v>
      </c>
      <c r="G266" s="22" t="s">
        <v>0</v>
      </c>
      <c r="H266" s="23"/>
      <c r="I266" s="95">
        <f>I267</f>
        <v>9906.2000000000007</v>
      </c>
      <c r="J266" s="111">
        <f>J267</f>
        <v>9906.2000000000007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x14ac:dyDescent="0.2">
      <c r="A267" s="15"/>
      <c r="B267" s="16" t="s">
        <v>17</v>
      </c>
      <c r="C267" s="34">
        <v>905</v>
      </c>
      <c r="D267" s="17" t="s">
        <v>10</v>
      </c>
      <c r="E267" s="17" t="s">
        <v>9</v>
      </c>
      <c r="F267" s="17" t="s">
        <v>259</v>
      </c>
      <c r="G267" s="22">
        <v>300</v>
      </c>
      <c r="H267" s="23"/>
      <c r="I267" s="95">
        <v>9906.2000000000007</v>
      </c>
      <c r="J267" s="111">
        <v>9906.2000000000007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37.5" x14ac:dyDescent="0.2">
      <c r="A268" s="24"/>
      <c r="B268" s="16" t="s">
        <v>239</v>
      </c>
      <c r="C268" s="34">
        <v>905</v>
      </c>
      <c r="D268" s="17" t="s">
        <v>10</v>
      </c>
      <c r="E268" s="17" t="s">
        <v>9</v>
      </c>
      <c r="F268" s="17" t="s">
        <v>260</v>
      </c>
      <c r="G268" s="22" t="s">
        <v>0</v>
      </c>
      <c r="H268" s="23"/>
      <c r="I268" s="95">
        <f>I269</f>
        <v>34</v>
      </c>
      <c r="J268" s="111">
        <f>J269</f>
        <v>34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x14ac:dyDescent="0.2">
      <c r="A269" s="15"/>
      <c r="B269" s="16" t="s">
        <v>17</v>
      </c>
      <c r="C269" s="34">
        <v>905</v>
      </c>
      <c r="D269" s="17" t="s">
        <v>10</v>
      </c>
      <c r="E269" s="17" t="s">
        <v>9</v>
      </c>
      <c r="F269" s="17" t="s">
        <v>260</v>
      </c>
      <c r="G269" s="22">
        <v>300</v>
      </c>
      <c r="H269" s="23"/>
      <c r="I269" s="95">
        <v>34</v>
      </c>
      <c r="J269" s="111">
        <v>34</v>
      </c>
      <c r="K269" s="73"/>
      <c r="L269" s="73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75" x14ac:dyDescent="0.2">
      <c r="A270" s="24"/>
      <c r="B270" s="16" t="s">
        <v>435</v>
      </c>
      <c r="C270" s="34">
        <v>905</v>
      </c>
      <c r="D270" s="17" t="s">
        <v>10</v>
      </c>
      <c r="E270" s="17" t="s">
        <v>9</v>
      </c>
      <c r="F270" s="17" t="s">
        <v>261</v>
      </c>
      <c r="G270" s="22"/>
      <c r="H270" s="23"/>
      <c r="I270" s="95">
        <f>I271</f>
        <v>20</v>
      </c>
      <c r="J270" s="111">
        <f>J271</f>
        <v>20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x14ac:dyDescent="0.2">
      <c r="A271" s="15"/>
      <c r="B271" s="16" t="s">
        <v>17</v>
      </c>
      <c r="C271" s="34">
        <v>905</v>
      </c>
      <c r="D271" s="17" t="s">
        <v>10</v>
      </c>
      <c r="E271" s="17" t="s">
        <v>9</v>
      </c>
      <c r="F271" s="17" t="s">
        <v>261</v>
      </c>
      <c r="G271" s="22">
        <v>300</v>
      </c>
      <c r="H271" s="23"/>
      <c r="I271" s="95">
        <v>20</v>
      </c>
      <c r="J271" s="111">
        <v>20</v>
      </c>
      <c r="K271" s="47"/>
      <c r="L271" s="47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37.5" x14ac:dyDescent="0.2">
      <c r="A272" s="24">
        <v>5</v>
      </c>
      <c r="B272" s="25" t="s">
        <v>93</v>
      </c>
      <c r="C272" s="26">
        <v>906</v>
      </c>
      <c r="D272" s="26" t="s">
        <v>0</v>
      </c>
      <c r="E272" s="26" t="s">
        <v>0</v>
      </c>
      <c r="F272" s="26" t="s">
        <v>0</v>
      </c>
      <c r="G272" s="27" t="s">
        <v>0</v>
      </c>
      <c r="H272" s="28"/>
      <c r="I272" s="96">
        <f t="shared" ref="I272:J275" si="9">I273</f>
        <v>2263.6999999999998</v>
      </c>
      <c r="J272" s="110">
        <f t="shared" si="9"/>
        <v>2364.5</v>
      </c>
      <c r="K272" s="9"/>
      <c r="L272" s="9"/>
      <c r="M272" s="8"/>
      <c r="N272" s="8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x14ac:dyDescent="0.2">
      <c r="A273" s="15"/>
      <c r="B273" s="16" t="s">
        <v>38</v>
      </c>
      <c r="C273" s="17">
        <v>906</v>
      </c>
      <c r="D273" s="17" t="s">
        <v>20</v>
      </c>
      <c r="E273" s="17" t="s">
        <v>0</v>
      </c>
      <c r="F273" s="17" t="s">
        <v>0</v>
      </c>
      <c r="G273" s="22" t="s">
        <v>0</v>
      </c>
      <c r="H273" s="23"/>
      <c r="I273" s="95">
        <f t="shared" si="9"/>
        <v>2263.6999999999998</v>
      </c>
      <c r="J273" s="111">
        <f t="shared" si="9"/>
        <v>2364.5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37.5" x14ac:dyDescent="0.2">
      <c r="A274" s="15"/>
      <c r="B274" s="16" t="s">
        <v>51</v>
      </c>
      <c r="C274" s="17">
        <v>906</v>
      </c>
      <c r="D274" s="17" t="s">
        <v>20</v>
      </c>
      <c r="E274" s="17" t="s">
        <v>27</v>
      </c>
      <c r="F274" s="17" t="s">
        <v>0</v>
      </c>
      <c r="G274" s="22" t="s">
        <v>0</v>
      </c>
      <c r="H274" s="23"/>
      <c r="I274" s="95">
        <f t="shared" si="9"/>
        <v>2263.6999999999998</v>
      </c>
      <c r="J274" s="111">
        <f t="shared" si="9"/>
        <v>2364.5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x14ac:dyDescent="0.2">
      <c r="A275" s="15"/>
      <c r="B275" s="16" t="s">
        <v>31</v>
      </c>
      <c r="C275" s="17">
        <v>906</v>
      </c>
      <c r="D275" s="17" t="s">
        <v>20</v>
      </c>
      <c r="E275" s="17" t="s">
        <v>27</v>
      </c>
      <c r="F275" s="17" t="s">
        <v>143</v>
      </c>
      <c r="G275" s="22" t="s">
        <v>0</v>
      </c>
      <c r="H275" s="23"/>
      <c r="I275" s="95">
        <f t="shared" si="9"/>
        <v>2263.6999999999998</v>
      </c>
      <c r="J275" s="111">
        <f t="shared" si="9"/>
        <v>2364.5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x14ac:dyDescent="0.2">
      <c r="A276" s="15"/>
      <c r="B276" s="16" t="s">
        <v>94</v>
      </c>
      <c r="C276" s="17">
        <v>906</v>
      </c>
      <c r="D276" s="17" t="s">
        <v>20</v>
      </c>
      <c r="E276" s="17" t="s">
        <v>27</v>
      </c>
      <c r="F276" s="17" t="s">
        <v>201</v>
      </c>
      <c r="G276" s="22" t="s">
        <v>0</v>
      </c>
      <c r="H276" s="23"/>
      <c r="I276" s="95">
        <f>I277+I279+I283</f>
        <v>2263.6999999999998</v>
      </c>
      <c r="J276" s="111">
        <f>J277+J279+J283</f>
        <v>2364.5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37.5" x14ac:dyDescent="0.2">
      <c r="A277" s="15"/>
      <c r="B277" s="16" t="s">
        <v>95</v>
      </c>
      <c r="C277" s="17">
        <v>906</v>
      </c>
      <c r="D277" s="17" t="s">
        <v>20</v>
      </c>
      <c r="E277" s="17" t="s">
        <v>27</v>
      </c>
      <c r="F277" s="17" t="s">
        <v>202</v>
      </c>
      <c r="G277" s="22" t="s">
        <v>0</v>
      </c>
      <c r="H277" s="23"/>
      <c r="I277" s="95">
        <f>I278</f>
        <v>1049.4000000000001</v>
      </c>
      <c r="J277" s="111">
        <f>J278</f>
        <v>1089.2</v>
      </c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6.5" customHeight="1" x14ac:dyDescent="0.2">
      <c r="A278" s="15"/>
      <c r="B278" s="16" t="s">
        <v>21</v>
      </c>
      <c r="C278" s="17">
        <v>906</v>
      </c>
      <c r="D278" s="17" t="s">
        <v>20</v>
      </c>
      <c r="E278" s="17" t="s">
        <v>27</v>
      </c>
      <c r="F278" s="17" t="s">
        <v>202</v>
      </c>
      <c r="G278" s="22" t="s">
        <v>22</v>
      </c>
      <c r="H278" s="23"/>
      <c r="I278" s="95">
        <v>1049.4000000000001</v>
      </c>
      <c r="J278" s="111">
        <v>1089.2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x14ac:dyDescent="0.2">
      <c r="A279" s="15"/>
      <c r="B279" s="16" t="s">
        <v>30</v>
      </c>
      <c r="C279" s="17">
        <v>906</v>
      </c>
      <c r="D279" s="17" t="s">
        <v>20</v>
      </c>
      <c r="E279" s="17" t="s">
        <v>27</v>
      </c>
      <c r="F279" s="17" t="s">
        <v>203</v>
      </c>
      <c r="G279" s="22" t="s">
        <v>0</v>
      </c>
      <c r="H279" s="23"/>
      <c r="I279" s="95">
        <f>I280+I281+I282</f>
        <v>612.5</v>
      </c>
      <c r="J279" s="111">
        <f>J280+J281+J282</f>
        <v>635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56.25" x14ac:dyDescent="0.2">
      <c r="A280" s="15"/>
      <c r="B280" s="16" t="s">
        <v>21</v>
      </c>
      <c r="C280" s="17">
        <v>906</v>
      </c>
      <c r="D280" s="17" t="s">
        <v>20</v>
      </c>
      <c r="E280" s="17" t="s">
        <v>27</v>
      </c>
      <c r="F280" s="17" t="s">
        <v>203</v>
      </c>
      <c r="G280" s="22" t="s">
        <v>22</v>
      </c>
      <c r="H280" s="23"/>
      <c r="I280" s="95">
        <v>590.5</v>
      </c>
      <c r="J280" s="111">
        <v>613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37.5" x14ac:dyDescent="0.2">
      <c r="A281" s="15"/>
      <c r="B281" s="16" t="s">
        <v>179</v>
      </c>
      <c r="C281" s="17">
        <v>906</v>
      </c>
      <c r="D281" s="17" t="s">
        <v>20</v>
      </c>
      <c r="E281" s="17" t="s">
        <v>27</v>
      </c>
      <c r="F281" s="17" t="s">
        <v>203</v>
      </c>
      <c r="G281" s="22" t="s">
        <v>12</v>
      </c>
      <c r="H281" s="23"/>
      <c r="I281" s="95">
        <v>21.5</v>
      </c>
      <c r="J281" s="111">
        <v>21.5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x14ac:dyDescent="0.2">
      <c r="A282" s="15"/>
      <c r="B282" s="16" t="s">
        <v>23</v>
      </c>
      <c r="C282" s="17">
        <v>908</v>
      </c>
      <c r="D282" s="17" t="s">
        <v>20</v>
      </c>
      <c r="E282" s="17">
        <v>6</v>
      </c>
      <c r="F282" s="17" t="s">
        <v>203</v>
      </c>
      <c r="G282" s="22" t="s">
        <v>24</v>
      </c>
      <c r="H282" s="23"/>
      <c r="I282" s="95">
        <v>0.5</v>
      </c>
      <c r="J282" s="111">
        <v>0.5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37.5" x14ac:dyDescent="0.2">
      <c r="A283" s="15" t="s">
        <v>0</v>
      </c>
      <c r="B283" s="16" t="s">
        <v>96</v>
      </c>
      <c r="C283" s="17">
        <v>906</v>
      </c>
      <c r="D283" s="17" t="s">
        <v>20</v>
      </c>
      <c r="E283" s="17" t="s">
        <v>27</v>
      </c>
      <c r="F283" s="17" t="s">
        <v>204</v>
      </c>
      <c r="G283" s="22" t="s">
        <v>0</v>
      </c>
      <c r="H283" s="23"/>
      <c r="I283" s="95">
        <f>I284+I285</f>
        <v>601.79999999999995</v>
      </c>
      <c r="J283" s="111">
        <f>J284+J285</f>
        <v>640.29999999999995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56.25" x14ac:dyDescent="0.2">
      <c r="A284" s="24"/>
      <c r="B284" s="16" t="s">
        <v>21</v>
      </c>
      <c r="C284" s="17">
        <v>906</v>
      </c>
      <c r="D284" s="17" t="s">
        <v>20</v>
      </c>
      <c r="E284" s="17" t="s">
        <v>27</v>
      </c>
      <c r="F284" s="17" t="s">
        <v>204</v>
      </c>
      <c r="G284" s="22" t="s">
        <v>22</v>
      </c>
      <c r="H284" s="23"/>
      <c r="I284" s="95">
        <v>590.5</v>
      </c>
      <c r="J284" s="111">
        <v>613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37.5" x14ac:dyDescent="0.2">
      <c r="A285" s="15" t="s">
        <v>0</v>
      </c>
      <c r="B285" s="16" t="s">
        <v>179</v>
      </c>
      <c r="C285" s="17">
        <v>906</v>
      </c>
      <c r="D285" s="17" t="s">
        <v>20</v>
      </c>
      <c r="E285" s="17" t="s">
        <v>27</v>
      </c>
      <c r="F285" s="17" t="s">
        <v>204</v>
      </c>
      <c r="G285" s="22" t="s">
        <v>12</v>
      </c>
      <c r="H285" s="23"/>
      <c r="I285" s="95">
        <v>11.3</v>
      </c>
      <c r="J285" s="111">
        <v>27.3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x14ac:dyDescent="0.2">
      <c r="A286" s="15">
        <v>6</v>
      </c>
      <c r="B286" s="25" t="s">
        <v>98</v>
      </c>
      <c r="C286" s="74">
        <v>908</v>
      </c>
      <c r="D286" s="26"/>
      <c r="E286" s="26"/>
      <c r="F286" s="26"/>
      <c r="G286" s="27"/>
      <c r="H286" s="28"/>
      <c r="I286" s="96">
        <f>I287+I335+I340+I354+I377+I403+I432+I450+I393</f>
        <v>71914.3</v>
      </c>
      <c r="J286" s="110">
        <f>J287+J335+J340+J354+J377+J403+J432+J450+J393</f>
        <v>70313.7</v>
      </c>
      <c r="K286" s="8"/>
      <c r="L286" s="8"/>
      <c r="M286" s="8"/>
      <c r="N286" s="8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x14ac:dyDescent="0.2">
      <c r="A287" s="15" t="s">
        <v>0</v>
      </c>
      <c r="B287" s="16" t="s">
        <v>38</v>
      </c>
      <c r="C287" s="17">
        <v>908</v>
      </c>
      <c r="D287" s="17" t="s">
        <v>20</v>
      </c>
      <c r="E287" s="17" t="s">
        <v>0</v>
      </c>
      <c r="F287" s="17" t="s">
        <v>0</v>
      </c>
      <c r="G287" s="22" t="s">
        <v>0</v>
      </c>
      <c r="H287" s="23"/>
      <c r="I287" s="95">
        <f>I288+I293+I300+I307</f>
        <v>38342.799999999996</v>
      </c>
      <c r="J287" s="111">
        <f>J288+J293+J300+J307</f>
        <v>39024.199999999997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37.5" x14ac:dyDescent="0.2">
      <c r="A288" s="15" t="s">
        <v>0</v>
      </c>
      <c r="B288" s="16" t="s">
        <v>58</v>
      </c>
      <c r="C288" s="17">
        <v>908</v>
      </c>
      <c r="D288" s="17" t="s">
        <v>20</v>
      </c>
      <c r="E288" s="17" t="s">
        <v>25</v>
      </c>
      <c r="F288" s="17" t="s">
        <v>0</v>
      </c>
      <c r="G288" s="22" t="s">
        <v>0</v>
      </c>
      <c r="H288" s="23"/>
      <c r="I288" s="95">
        <f t="shared" ref="I288:J291" si="10">I289</f>
        <v>1515.9</v>
      </c>
      <c r="J288" s="111">
        <f t="shared" si="10"/>
        <v>1573.6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8.75" customHeight="1" x14ac:dyDescent="0.2">
      <c r="A289" s="15" t="s">
        <v>0</v>
      </c>
      <c r="B289" s="16" t="s">
        <v>31</v>
      </c>
      <c r="C289" s="17">
        <v>908</v>
      </c>
      <c r="D289" s="17" t="s">
        <v>20</v>
      </c>
      <c r="E289" s="17" t="s">
        <v>25</v>
      </c>
      <c r="F289" s="17" t="s">
        <v>143</v>
      </c>
      <c r="G289" s="22" t="s">
        <v>0</v>
      </c>
      <c r="H289" s="23"/>
      <c r="I289" s="95">
        <f t="shared" si="10"/>
        <v>1515.9</v>
      </c>
      <c r="J289" s="111">
        <f t="shared" si="10"/>
        <v>1573.6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37.5" x14ac:dyDescent="0.2">
      <c r="A290" s="15" t="s">
        <v>0</v>
      </c>
      <c r="B290" s="16" t="s">
        <v>99</v>
      </c>
      <c r="C290" s="17">
        <v>908</v>
      </c>
      <c r="D290" s="17" t="s">
        <v>20</v>
      </c>
      <c r="E290" s="17" t="s">
        <v>25</v>
      </c>
      <c r="F290" s="17" t="s">
        <v>200</v>
      </c>
      <c r="G290" s="22" t="s">
        <v>0</v>
      </c>
      <c r="H290" s="23"/>
      <c r="I290" s="95">
        <f t="shared" si="10"/>
        <v>1515.9</v>
      </c>
      <c r="J290" s="111">
        <f t="shared" si="10"/>
        <v>1573.6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x14ac:dyDescent="0.2">
      <c r="A291" s="15"/>
      <c r="B291" s="16" t="s">
        <v>100</v>
      </c>
      <c r="C291" s="17">
        <v>908</v>
      </c>
      <c r="D291" s="17" t="s">
        <v>20</v>
      </c>
      <c r="E291" s="17" t="s">
        <v>25</v>
      </c>
      <c r="F291" s="17" t="s">
        <v>205</v>
      </c>
      <c r="G291" s="22" t="s">
        <v>0</v>
      </c>
      <c r="H291" s="23"/>
      <c r="I291" s="95">
        <f t="shared" si="10"/>
        <v>1515.9</v>
      </c>
      <c r="J291" s="111">
        <f t="shared" si="10"/>
        <v>1573.6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56.25" x14ac:dyDescent="0.2">
      <c r="A292" s="15"/>
      <c r="B292" s="16" t="s">
        <v>21</v>
      </c>
      <c r="C292" s="17">
        <v>908</v>
      </c>
      <c r="D292" s="17" t="s">
        <v>20</v>
      </c>
      <c r="E292" s="17" t="s">
        <v>25</v>
      </c>
      <c r="F292" s="17" t="s">
        <v>205</v>
      </c>
      <c r="G292" s="22" t="s">
        <v>22</v>
      </c>
      <c r="H292" s="23"/>
      <c r="I292" s="95">
        <v>1515.9</v>
      </c>
      <c r="J292" s="111">
        <v>1573.6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36.75" customHeight="1" x14ac:dyDescent="0.2">
      <c r="A293" s="15" t="s">
        <v>0</v>
      </c>
      <c r="B293" s="16" t="s">
        <v>101</v>
      </c>
      <c r="C293" s="17">
        <v>908</v>
      </c>
      <c r="D293" s="17" t="s">
        <v>20</v>
      </c>
      <c r="E293" s="17" t="s">
        <v>9</v>
      </c>
      <c r="F293" s="17" t="s">
        <v>0</v>
      </c>
      <c r="G293" s="22" t="s">
        <v>0</v>
      </c>
      <c r="H293" s="23"/>
      <c r="I293" s="95">
        <f t="shared" ref="I293:J295" si="11">I294</f>
        <v>35266.299999999996</v>
      </c>
      <c r="J293" s="111">
        <f t="shared" si="11"/>
        <v>35890</v>
      </c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x14ac:dyDescent="0.2">
      <c r="A294" s="15" t="s">
        <v>0</v>
      </c>
      <c r="B294" s="16" t="s">
        <v>31</v>
      </c>
      <c r="C294" s="17">
        <v>908</v>
      </c>
      <c r="D294" s="17" t="s">
        <v>20</v>
      </c>
      <c r="E294" s="17" t="s">
        <v>9</v>
      </c>
      <c r="F294" s="17" t="s">
        <v>143</v>
      </c>
      <c r="G294" s="22" t="s">
        <v>0</v>
      </c>
      <c r="H294" s="23"/>
      <c r="I294" s="95">
        <f t="shared" si="11"/>
        <v>35266.299999999996</v>
      </c>
      <c r="J294" s="111">
        <f t="shared" si="11"/>
        <v>35890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x14ac:dyDescent="0.2">
      <c r="A295" s="37" t="s">
        <v>0</v>
      </c>
      <c r="B295" s="16" t="s">
        <v>102</v>
      </c>
      <c r="C295" s="17">
        <v>908</v>
      </c>
      <c r="D295" s="17" t="s">
        <v>20</v>
      </c>
      <c r="E295" s="17" t="s">
        <v>9</v>
      </c>
      <c r="F295" s="17" t="s">
        <v>207</v>
      </c>
      <c r="G295" s="22"/>
      <c r="H295" s="23"/>
      <c r="I295" s="95">
        <f t="shared" si="11"/>
        <v>35266.299999999996</v>
      </c>
      <c r="J295" s="111">
        <f t="shared" si="11"/>
        <v>35890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x14ac:dyDescent="0.2">
      <c r="A296" s="29"/>
      <c r="B296" s="16" t="s">
        <v>68</v>
      </c>
      <c r="C296" s="17">
        <v>908</v>
      </c>
      <c r="D296" s="17" t="s">
        <v>20</v>
      </c>
      <c r="E296" s="17" t="s">
        <v>9</v>
      </c>
      <c r="F296" s="17" t="s">
        <v>206</v>
      </c>
      <c r="G296" s="22"/>
      <c r="H296" s="23"/>
      <c r="I296" s="95">
        <f>I297+I298+I299</f>
        <v>35266.299999999996</v>
      </c>
      <c r="J296" s="111">
        <f>J297+J298+J299</f>
        <v>35890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56.25" x14ac:dyDescent="0.2">
      <c r="A297" s="29"/>
      <c r="B297" s="16" t="s">
        <v>21</v>
      </c>
      <c r="C297" s="17">
        <v>908</v>
      </c>
      <c r="D297" s="17" t="s">
        <v>20</v>
      </c>
      <c r="E297" s="17" t="s">
        <v>9</v>
      </c>
      <c r="F297" s="17" t="s">
        <v>206</v>
      </c>
      <c r="G297" s="22" t="s">
        <v>22</v>
      </c>
      <c r="H297" s="23"/>
      <c r="I297" s="95">
        <v>31516.400000000001</v>
      </c>
      <c r="J297" s="111">
        <v>32716.7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37.5" x14ac:dyDescent="0.2">
      <c r="A298" s="29"/>
      <c r="B298" s="16" t="s">
        <v>179</v>
      </c>
      <c r="C298" s="17">
        <v>908</v>
      </c>
      <c r="D298" s="17" t="s">
        <v>20</v>
      </c>
      <c r="E298" s="17" t="s">
        <v>9</v>
      </c>
      <c r="F298" s="17" t="s">
        <v>206</v>
      </c>
      <c r="G298" s="22" t="s">
        <v>12</v>
      </c>
      <c r="H298" s="23"/>
      <c r="I298" s="95">
        <f>3212.1+81.6+2-50</f>
        <v>3245.7</v>
      </c>
      <c r="J298" s="111">
        <f>2950.5+19.2+1.5-50</f>
        <v>2921.2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x14ac:dyDescent="0.2">
      <c r="A299" s="29"/>
      <c r="B299" s="16" t="s">
        <v>23</v>
      </c>
      <c r="C299" s="17">
        <v>908</v>
      </c>
      <c r="D299" s="17" t="s">
        <v>20</v>
      </c>
      <c r="E299" s="17" t="s">
        <v>9</v>
      </c>
      <c r="F299" s="17" t="s">
        <v>206</v>
      </c>
      <c r="G299" s="22" t="s">
        <v>24</v>
      </c>
      <c r="H299" s="23"/>
      <c r="I299" s="95">
        <v>504.2</v>
      </c>
      <c r="J299" s="111">
        <v>252.1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x14ac:dyDescent="0.2">
      <c r="A300" s="29"/>
      <c r="B300" s="40" t="s">
        <v>103</v>
      </c>
      <c r="C300" s="17">
        <v>908</v>
      </c>
      <c r="D300" s="31" t="s">
        <v>20</v>
      </c>
      <c r="E300" s="31" t="s">
        <v>14</v>
      </c>
      <c r="F300" s="17"/>
      <c r="G300" s="22"/>
      <c r="H300" s="23"/>
      <c r="I300" s="95">
        <f>I301</f>
        <v>50</v>
      </c>
      <c r="J300" s="111">
        <f>J301</f>
        <v>50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x14ac:dyDescent="0.2">
      <c r="A301" s="29"/>
      <c r="B301" s="16" t="s">
        <v>31</v>
      </c>
      <c r="C301" s="17">
        <v>908</v>
      </c>
      <c r="D301" s="17" t="s">
        <v>20</v>
      </c>
      <c r="E301" s="31" t="s">
        <v>14</v>
      </c>
      <c r="F301" s="17" t="s">
        <v>143</v>
      </c>
      <c r="G301" s="22" t="s">
        <v>0</v>
      </c>
      <c r="H301" s="23"/>
      <c r="I301" s="95">
        <f>I302</f>
        <v>50</v>
      </c>
      <c r="J301" s="111">
        <f>J302</f>
        <v>50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x14ac:dyDescent="0.2">
      <c r="A302" s="29"/>
      <c r="B302" s="40" t="s">
        <v>104</v>
      </c>
      <c r="C302" s="17">
        <v>908</v>
      </c>
      <c r="D302" s="31" t="s">
        <v>20</v>
      </c>
      <c r="E302" s="31" t="s">
        <v>14</v>
      </c>
      <c r="F302" s="17" t="s">
        <v>208</v>
      </c>
      <c r="G302" s="22"/>
      <c r="H302" s="23"/>
      <c r="I302" s="95">
        <f>I303+I305</f>
        <v>50</v>
      </c>
      <c r="J302" s="111">
        <f>J303+J305</f>
        <v>50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37.5" x14ac:dyDescent="0.2">
      <c r="A303" s="29"/>
      <c r="B303" s="40" t="s">
        <v>105</v>
      </c>
      <c r="C303" s="17">
        <v>908</v>
      </c>
      <c r="D303" s="31" t="s">
        <v>20</v>
      </c>
      <c r="E303" s="31" t="s">
        <v>14</v>
      </c>
      <c r="F303" s="17" t="s">
        <v>209</v>
      </c>
      <c r="G303" s="22"/>
      <c r="H303" s="23"/>
      <c r="I303" s="95">
        <f>I304</f>
        <v>10</v>
      </c>
      <c r="J303" s="111">
        <f>J304</f>
        <v>10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37.5" x14ac:dyDescent="0.2">
      <c r="A304" s="29"/>
      <c r="B304" s="16" t="s">
        <v>179</v>
      </c>
      <c r="C304" s="17">
        <v>908</v>
      </c>
      <c r="D304" s="17" t="s">
        <v>20</v>
      </c>
      <c r="E304" s="31" t="s">
        <v>14</v>
      </c>
      <c r="F304" s="17" t="s">
        <v>209</v>
      </c>
      <c r="G304" s="22" t="s">
        <v>12</v>
      </c>
      <c r="H304" s="23"/>
      <c r="I304" s="95">
        <v>10</v>
      </c>
      <c r="J304" s="111">
        <v>10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56.25" x14ac:dyDescent="0.2">
      <c r="A305" s="29"/>
      <c r="B305" s="16" t="s">
        <v>60</v>
      </c>
      <c r="C305" s="17">
        <v>908</v>
      </c>
      <c r="D305" s="31" t="s">
        <v>20</v>
      </c>
      <c r="E305" s="31" t="s">
        <v>14</v>
      </c>
      <c r="F305" s="17" t="s">
        <v>210</v>
      </c>
      <c r="G305" s="22"/>
      <c r="H305" s="23"/>
      <c r="I305" s="95">
        <f>I306</f>
        <v>40</v>
      </c>
      <c r="J305" s="111">
        <f>J306</f>
        <v>40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37.5" x14ac:dyDescent="0.2">
      <c r="A306" s="29"/>
      <c r="B306" s="16" t="s">
        <v>179</v>
      </c>
      <c r="C306" s="17">
        <v>908</v>
      </c>
      <c r="D306" s="17" t="s">
        <v>20</v>
      </c>
      <c r="E306" s="31" t="s">
        <v>14</v>
      </c>
      <c r="F306" s="17" t="s">
        <v>210</v>
      </c>
      <c r="G306" s="22" t="s">
        <v>12</v>
      </c>
      <c r="H306" s="23"/>
      <c r="I306" s="95">
        <v>40</v>
      </c>
      <c r="J306" s="111">
        <v>40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x14ac:dyDescent="0.2">
      <c r="A307" s="29"/>
      <c r="B307" s="40" t="s">
        <v>54</v>
      </c>
      <c r="C307" s="17">
        <v>908</v>
      </c>
      <c r="D307" s="31" t="s">
        <v>20</v>
      </c>
      <c r="E307" s="31" t="s">
        <v>55</v>
      </c>
      <c r="F307" s="17"/>
      <c r="G307" s="22"/>
      <c r="H307" s="23"/>
      <c r="I307" s="95">
        <f>I311+I315+I318+I332+I327+I330+I308</f>
        <v>1510.6</v>
      </c>
      <c r="J307" s="111">
        <f>J311+J315+J318+J332+J327+J330+J308</f>
        <v>1510.6</v>
      </c>
      <c r="K307" s="8"/>
      <c r="L307" s="8"/>
      <c r="M307" s="8"/>
      <c r="N307" s="8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37.5" x14ac:dyDescent="0.2">
      <c r="A308" s="29"/>
      <c r="B308" s="33" t="s">
        <v>70</v>
      </c>
      <c r="C308" s="17">
        <v>908</v>
      </c>
      <c r="D308" s="31" t="s">
        <v>20</v>
      </c>
      <c r="E308" s="31" t="s">
        <v>55</v>
      </c>
      <c r="F308" s="17" t="s">
        <v>155</v>
      </c>
      <c r="G308" s="22" t="s">
        <v>0</v>
      </c>
      <c r="H308" s="23"/>
      <c r="I308" s="95">
        <f>I309</f>
        <v>15</v>
      </c>
      <c r="J308" s="111">
        <f>J309</f>
        <v>15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37.5" x14ac:dyDescent="0.2">
      <c r="A309" s="29"/>
      <c r="B309" s="36" t="s">
        <v>157</v>
      </c>
      <c r="C309" s="17">
        <v>908</v>
      </c>
      <c r="D309" s="31" t="s">
        <v>20</v>
      </c>
      <c r="E309" s="31" t="s">
        <v>55</v>
      </c>
      <c r="F309" s="17" t="s">
        <v>156</v>
      </c>
      <c r="G309" s="22" t="s">
        <v>0</v>
      </c>
      <c r="H309" s="23"/>
      <c r="I309" s="95">
        <f>I310</f>
        <v>15</v>
      </c>
      <c r="J309" s="111">
        <f>J310</f>
        <v>15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37.5" x14ac:dyDescent="0.2">
      <c r="A310" s="29"/>
      <c r="B310" s="16" t="s">
        <v>179</v>
      </c>
      <c r="C310" s="17">
        <v>908</v>
      </c>
      <c r="D310" s="31" t="s">
        <v>20</v>
      </c>
      <c r="E310" s="31" t="s">
        <v>55</v>
      </c>
      <c r="F310" s="17" t="s">
        <v>156</v>
      </c>
      <c r="G310" s="22">
        <v>200</v>
      </c>
      <c r="H310" s="23"/>
      <c r="I310" s="95">
        <v>15</v>
      </c>
      <c r="J310" s="111">
        <v>15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37.5" x14ac:dyDescent="0.2">
      <c r="A311" s="29"/>
      <c r="B311" s="40" t="s">
        <v>109</v>
      </c>
      <c r="C311" s="17">
        <v>908</v>
      </c>
      <c r="D311" s="31" t="s">
        <v>20</v>
      </c>
      <c r="E311" s="31" t="s">
        <v>55</v>
      </c>
      <c r="F311" s="17" t="s">
        <v>211</v>
      </c>
      <c r="G311" s="22"/>
      <c r="H311" s="23"/>
      <c r="I311" s="95">
        <f t="shared" ref="I311:J311" si="12">I312</f>
        <v>50</v>
      </c>
      <c r="J311" s="111">
        <f t="shared" si="12"/>
        <v>50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37.5" x14ac:dyDescent="0.2">
      <c r="A312" s="29"/>
      <c r="B312" s="40" t="s">
        <v>123</v>
      </c>
      <c r="C312" s="17">
        <v>908</v>
      </c>
      <c r="D312" s="31" t="s">
        <v>20</v>
      </c>
      <c r="E312" s="31" t="s">
        <v>55</v>
      </c>
      <c r="F312" s="17" t="s">
        <v>212</v>
      </c>
      <c r="G312" s="22"/>
      <c r="H312" s="23"/>
      <c r="I312" s="95">
        <f>I313</f>
        <v>50</v>
      </c>
      <c r="J312" s="111">
        <f>J313</f>
        <v>50</v>
      </c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37.5" x14ac:dyDescent="0.2">
      <c r="A313" s="29"/>
      <c r="B313" s="40" t="s">
        <v>213</v>
      </c>
      <c r="C313" s="17">
        <v>908</v>
      </c>
      <c r="D313" s="31" t="s">
        <v>20</v>
      </c>
      <c r="E313" s="31" t="s">
        <v>55</v>
      </c>
      <c r="F313" s="17" t="s">
        <v>214</v>
      </c>
      <c r="G313" s="22"/>
      <c r="H313" s="23"/>
      <c r="I313" s="95">
        <f>I314</f>
        <v>50</v>
      </c>
      <c r="J313" s="111">
        <f>J314</f>
        <v>50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37.5" x14ac:dyDescent="0.2">
      <c r="A314" s="29"/>
      <c r="B314" s="16" t="s">
        <v>179</v>
      </c>
      <c r="C314" s="17">
        <v>908</v>
      </c>
      <c r="D314" s="31" t="s">
        <v>20</v>
      </c>
      <c r="E314" s="31" t="s">
        <v>55</v>
      </c>
      <c r="F314" s="17" t="s">
        <v>214</v>
      </c>
      <c r="G314" s="22">
        <v>200</v>
      </c>
      <c r="H314" s="23"/>
      <c r="I314" s="95">
        <v>50</v>
      </c>
      <c r="J314" s="111">
        <v>50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37.5" x14ac:dyDescent="0.2">
      <c r="A315" s="29"/>
      <c r="B315" s="40" t="s">
        <v>138</v>
      </c>
      <c r="C315" s="17">
        <v>908</v>
      </c>
      <c r="D315" s="17" t="s">
        <v>20</v>
      </c>
      <c r="E315" s="31" t="s">
        <v>55</v>
      </c>
      <c r="F315" s="17" t="s">
        <v>169</v>
      </c>
      <c r="G315" s="22"/>
      <c r="H315" s="23"/>
      <c r="I315" s="95">
        <f>I316</f>
        <v>800</v>
      </c>
      <c r="J315" s="111">
        <f>J316</f>
        <v>800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56.25" x14ac:dyDescent="0.2">
      <c r="A316" s="29"/>
      <c r="B316" s="45" t="s">
        <v>141</v>
      </c>
      <c r="C316" s="17">
        <v>908</v>
      </c>
      <c r="D316" s="17" t="s">
        <v>20</v>
      </c>
      <c r="E316" s="31" t="s">
        <v>55</v>
      </c>
      <c r="F316" s="54" t="s">
        <v>349</v>
      </c>
      <c r="G316" s="22"/>
      <c r="H316" s="23"/>
      <c r="I316" s="95">
        <f>I317</f>
        <v>800</v>
      </c>
      <c r="J316" s="111">
        <f>J317</f>
        <v>800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37.5" x14ac:dyDescent="0.2">
      <c r="A317" s="29"/>
      <c r="B317" s="16" t="s">
        <v>179</v>
      </c>
      <c r="C317" s="17">
        <v>908</v>
      </c>
      <c r="D317" s="17" t="s">
        <v>20</v>
      </c>
      <c r="E317" s="31" t="s">
        <v>55</v>
      </c>
      <c r="F317" s="54" t="s">
        <v>349</v>
      </c>
      <c r="G317" s="22">
        <v>200</v>
      </c>
      <c r="H317" s="23"/>
      <c r="I317" s="95">
        <v>800</v>
      </c>
      <c r="J317" s="111">
        <v>800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37.5" x14ac:dyDescent="0.2">
      <c r="A318" s="29"/>
      <c r="B318" s="40" t="s">
        <v>124</v>
      </c>
      <c r="C318" s="17">
        <v>908</v>
      </c>
      <c r="D318" s="31" t="s">
        <v>20</v>
      </c>
      <c r="E318" s="31" t="s">
        <v>55</v>
      </c>
      <c r="F318" s="17" t="s">
        <v>215</v>
      </c>
      <c r="G318" s="22"/>
      <c r="H318" s="23"/>
      <c r="I318" s="95">
        <f>I319</f>
        <v>250</v>
      </c>
      <c r="J318" s="111">
        <f>J319</f>
        <v>250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37.5" x14ac:dyDescent="0.2">
      <c r="A319" s="29"/>
      <c r="B319" s="40" t="s">
        <v>140</v>
      </c>
      <c r="C319" s="17">
        <v>908</v>
      </c>
      <c r="D319" s="31" t="s">
        <v>20</v>
      </c>
      <c r="E319" s="31" t="s">
        <v>55</v>
      </c>
      <c r="F319" s="17" t="s">
        <v>216</v>
      </c>
      <c r="G319" s="22"/>
      <c r="H319" s="23"/>
      <c r="I319" s="95">
        <f>I320+I322+I324</f>
        <v>250</v>
      </c>
      <c r="J319" s="111">
        <f>J320+J322+J324</f>
        <v>250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37.5" x14ac:dyDescent="0.2">
      <c r="A320" s="29"/>
      <c r="B320" s="40" t="s">
        <v>219</v>
      </c>
      <c r="C320" s="17">
        <v>908</v>
      </c>
      <c r="D320" s="31" t="s">
        <v>20</v>
      </c>
      <c r="E320" s="31" t="s">
        <v>55</v>
      </c>
      <c r="F320" s="17" t="s">
        <v>217</v>
      </c>
      <c r="G320" s="22"/>
      <c r="H320" s="23"/>
      <c r="I320" s="95">
        <f>I321</f>
        <v>30</v>
      </c>
      <c r="J320" s="111">
        <f>J321</f>
        <v>30</v>
      </c>
      <c r="K320" s="9"/>
      <c r="L320" s="8"/>
      <c r="M320" s="8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37.5" x14ac:dyDescent="0.2">
      <c r="A321" s="29"/>
      <c r="B321" s="16" t="s">
        <v>179</v>
      </c>
      <c r="C321" s="17">
        <v>908</v>
      </c>
      <c r="D321" s="31" t="s">
        <v>20</v>
      </c>
      <c r="E321" s="31" t="s">
        <v>55</v>
      </c>
      <c r="F321" s="17" t="s">
        <v>217</v>
      </c>
      <c r="G321" s="22">
        <v>200</v>
      </c>
      <c r="H321" s="23"/>
      <c r="I321" s="95">
        <v>30</v>
      </c>
      <c r="J321" s="111">
        <v>30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75" x14ac:dyDescent="0.2">
      <c r="A322" s="29"/>
      <c r="B322" s="40" t="s">
        <v>436</v>
      </c>
      <c r="C322" s="17">
        <v>908</v>
      </c>
      <c r="D322" s="31" t="s">
        <v>20</v>
      </c>
      <c r="E322" s="31" t="s">
        <v>55</v>
      </c>
      <c r="F322" s="17" t="s">
        <v>218</v>
      </c>
      <c r="G322" s="22"/>
      <c r="H322" s="23"/>
      <c r="I322" s="95">
        <f>I323</f>
        <v>70</v>
      </c>
      <c r="J322" s="111">
        <f>J323</f>
        <v>70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37.5" x14ac:dyDescent="0.2">
      <c r="A323" s="29"/>
      <c r="B323" s="16" t="s">
        <v>179</v>
      </c>
      <c r="C323" s="17">
        <v>908</v>
      </c>
      <c r="D323" s="31" t="s">
        <v>20</v>
      </c>
      <c r="E323" s="31" t="s">
        <v>55</v>
      </c>
      <c r="F323" s="17" t="s">
        <v>218</v>
      </c>
      <c r="G323" s="22">
        <v>200</v>
      </c>
      <c r="H323" s="23"/>
      <c r="I323" s="95">
        <v>70</v>
      </c>
      <c r="J323" s="111">
        <v>70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56.25" x14ac:dyDescent="0.2">
      <c r="A324" s="29"/>
      <c r="B324" s="40" t="s">
        <v>370</v>
      </c>
      <c r="C324" s="17">
        <v>908</v>
      </c>
      <c r="D324" s="31" t="s">
        <v>20</v>
      </c>
      <c r="E324" s="31" t="s">
        <v>55</v>
      </c>
      <c r="F324" s="17" t="s">
        <v>369</v>
      </c>
      <c r="G324" s="22"/>
      <c r="H324" s="23"/>
      <c r="I324" s="95">
        <f>I325</f>
        <v>150</v>
      </c>
      <c r="J324" s="111">
        <f>J325</f>
        <v>150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37.5" x14ac:dyDescent="0.2">
      <c r="A325" s="29"/>
      <c r="B325" s="40" t="s">
        <v>179</v>
      </c>
      <c r="C325" s="17">
        <v>908</v>
      </c>
      <c r="D325" s="31" t="s">
        <v>20</v>
      </c>
      <c r="E325" s="31" t="s">
        <v>55</v>
      </c>
      <c r="F325" s="17" t="s">
        <v>369</v>
      </c>
      <c r="G325" s="22">
        <v>200</v>
      </c>
      <c r="H325" s="23"/>
      <c r="I325" s="95">
        <v>150</v>
      </c>
      <c r="J325" s="111">
        <v>150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x14ac:dyDescent="0.2">
      <c r="A326" s="29"/>
      <c r="B326" s="40" t="s">
        <v>31</v>
      </c>
      <c r="C326" s="17">
        <v>908</v>
      </c>
      <c r="D326" s="31" t="s">
        <v>20</v>
      </c>
      <c r="E326" s="31" t="s">
        <v>55</v>
      </c>
      <c r="F326" s="17" t="s">
        <v>143</v>
      </c>
      <c r="G326" s="22"/>
      <c r="H326" s="23"/>
      <c r="I326" s="95">
        <f>I327+I330</f>
        <v>198</v>
      </c>
      <c r="J326" s="111">
        <f>J327+J330</f>
        <v>198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37.5" x14ac:dyDescent="0.2">
      <c r="A327" s="29"/>
      <c r="B327" s="40" t="s">
        <v>122</v>
      </c>
      <c r="C327" s="17">
        <v>908</v>
      </c>
      <c r="D327" s="31" t="s">
        <v>20</v>
      </c>
      <c r="E327" s="31" t="s">
        <v>55</v>
      </c>
      <c r="F327" s="17" t="s">
        <v>235</v>
      </c>
      <c r="G327" s="22"/>
      <c r="H327" s="23"/>
      <c r="I327" s="95">
        <f>I328+I329</f>
        <v>197.5</v>
      </c>
      <c r="J327" s="111">
        <f>J328+J329</f>
        <v>197.5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9.5" customHeight="1" x14ac:dyDescent="0.2">
      <c r="A328" s="29"/>
      <c r="B328" s="16" t="s">
        <v>179</v>
      </c>
      <c r="C328" s="17">
        <v>908</v>
      </c>
      <c r="D328" s="31" t="s">
        <v>20</v>
      </c>
      <c r="E328" s="31" t="s">
        <v>55</v>
      </c>
      <c r="F328" s="17" t="s">
        <v>235</v>
      </c>
      <c r="G328" s="22">
        <v>200</v>
      </c>
      <c r="H328" s="23"/>
      <c r="I328" s="95">
        <v>32.5</v>
      </c>
      <c r="J328" s="111">
        <v>32.5</v>
      </c>
      <c r="K328" s="105"/>
      <c r="L328" s="105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x14ac:dyDescent="0.2">
      <c r="A329" s="29"/>
      <c r="B329" s="40" t="s">
        <v>125</v>
      </c>
      <c r="C329" s="17">
        <v>908</v>
      </c>
      <c r="D329" s="31" t="s">
        <v>20</v>
      </c>
      <c r="E329" s="31" t="s">
        <v>55</v>
      </c>
      <c r="F329" s="17" t="s">
        <v>235</v>
      </c>
      <c r="G329" s="22">
        <v>500</v>
      </c>
      <c r="H329" s="23"/>
      <c r="I329" s="95">
        <v>165</v>
      </c>
      <c r="J329" s="111">
        <v>165</v>
      </c>
      <c r="K329" s="105"/>
      <c r="L329" s="105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56.25" x14ac:dyDescent="0.2">
      <c r="A330" s="29"/>
      <c r="B330" s="40" t="s">
        <v>361</v>
      </c>
      <c r="C330" s="17">
        <v>908</v>
      </c>
      <c r="D330" s="31" t="s">
        <v>20</v>
      </c>
      <c r="E330" s="31" t="s">
        <v>55</v>
      </c>
      <c r="F330" s="17" t="s">
        <v>362</v>
      </c>
      <c r="G330" s="22"/>
      <c r="H330" s="23"/>
      <c r="I330" s="95">
        <f>I331</f>
        <v>0.5</v>
      </c>
      <c r="J330" s="111">
        <f>J331</f>
        <v>0.5</v>
      </c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37.5" x14ac:dyDescent="0.2">
      <c r="A331" s="29"/>
      <c r="B331" s="16" t="s">
        <v>179</v>
      </c>
      <c r="C331" s="17">
        <v>908</v>
      </c>
      <c r="D331" s="31" t="s">
        <v>20</v>
      </c>
      <c r="E331" s="31" t="s">
        <v>55</v>
      </c>
      <c r="F331" s="17" t="s">
        <v>362</v>
      </c>
      <c r="G331" s="22">
        <v>200</v>
      </c>
      <c r="H331" s="23"/>
      <c r="I331" s="95">
        <v>0.5</v>
      </c>
      <c r="J331" s="111">
        <v>0.5</v>
      </c>
      <c r="K331" s="8"/>
      <c r="L331" s="8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37.5" x14ac:dyDescent="0.2">
      <c r="A332" s="29"/>
      <c r="B332" s="40" t="s">
        <v>83</v>
      </c>
      <c r="C332" s="17">
        <v>908</v>
      </c>
      <c r="D332" s="31" t="s">
        <v>20</v>
      </c>
      <c r="E332" s="31" t="s">
        <v>55</v>
      </c>
      <c r="F332" s="17" t="s">
        <v>171</v>
      </c>
      <c r="G332" s="22"/>
      <c r="H332" s="23"/>
      <c r="I332" s="95">
        <f>I333</f>
        <v>197.6</v>
      </c>
      <c r="J332" s="111">
        <f>J333</f>
        <v>197.6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37.5" x14ac:dyDescent="0.2">
      <c r="A333" s="29"/>
      <c r="B333" s="40" t="s">
        <v>310</v>
      </c>
      <c r="C333" s="17">
        <v>908</v>
      </c>
      <c r="D333" s="31" t="s">
        <v>20</v>
      </c>
      <c r="E333" s="31" t="s">
        <v>55</v>
      </c>
      <c r="F333" s="17" t="s">
        <v>224</v>
      </c>
      <c r="G333" s="22"/>
      <c r="H333" s="23"/>
      <c r="I333" s="95">
        <f>I334</f>
        <v>197.6</v>
      </c>
      <c r="J333" s="111">
        <f>J334</f>
        <v>197.6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6.5" customHeight="1" x14ac:dyDescent="0.2">
      <c r="A334" s="53"/>
      <c r="B334" s="40" t="s">
        <v>11</v>
      </c>
      <c r="C334" s="17">
        <v>908</v>
      </c>
      <c r="D334" s="31" t="s">
        <v>20</v>
      </c>
      <c r="E334" s="31" t="s">
        <v>55</v>
      </c>
      <c r="F334" s="17" t="s">
        <v>224</v>
      </c>
      <c r="G334" s="22">
        <v>200</v>
      </c>
      <c r="H334" s="23"/>
      <c r="I334" s="95">
        <v>197.6</v>
      </c>
      <c r="J334" s="111">
        <v>197.6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idden="1" x14ac:dyDescent="0.2">
      <c r="A335" s="29"/>
      <c r="B335" s="40" t="s">
        <v>59</v>
      </c>
      <c r="C335" s="17">
        <v>908</v>
      </c>
      <c r="D335" s="31" t="s">
        <v>25</v>
      </c>
      <c r="E335" s="31"/>
      <c r="F335" s="17"/>
      <c r="G335" s="22"/>
      <c r="H335" s="23"/>
      <c r="I335" s="95">
        <f t="shared" ref="I335:J338" si="13">I336</f>
        <v>0</v>
      </c>
      <c r="J335" s="111">
        <f t="shared" si="13"/>
        <v>0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idden="1" x14ac:dyDescent="0.2">
      <c r="A336" s="29"/>
      <c r="B336" s="40" t="s">
        <v>62</v>
      </c>
      <c r="C336" s="17">
        <v>908</v>
      </c>
      <c r="D336" s="31" t="s">
        <v>25</v>
      </c>
      <c r="E336" s="31" t="s">
        <v>26</v>
      </c>
      <c r="F336" s="17"/>
      <c r="G336" s="22"/>
      <c r="H336" s="23"/>
      <c r="I336" s="95">
        <f t="shared" si="13"/>
        <v>0</v>
      </c>
      <c r="J336" s="111">
        <f t="shared" si="13"/>
        <v>0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idden="1" x14ac:dyDescent="0.2">
      <c r="A337" s="29"/>
      <c r="B337" s="40" t="s">
        <v>31</v>
      </c>
      <c r="C337" s="17">
        <v>908</v>
      </c>
      <c r="D337" s="31" t="s">
        <v>25</v>
      </c>
      <c r="E337" s="31" t="s">
        <v>26</v>
      </c>
      <c r="F337" s="17" t="s">
        <v>143</v>
      </c>
      <c r="G337" s="22"/>
      <c r="H337" s="23"/>
      <c r="I337" s="95">
        <f>I338</f>
        <v>0</v>
      </c>
      <c r="J337" s="111">
        <f>J338</f>
        <v>0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37.5" hidden="1" x14ac:dyDescent="0.2">
      <c r="A338" s="29"/>
      <c r="B338" s="45" t="s">
        <v>63</v>
      </c>
      <c r="C338" s="54">
        <v>908</v>
      </c>
      <c r="D338" s="55" t="s">
        <v>25</v>
      </c>
      <c r="E338" s="55" t="s">
        <v>26</v>
      </c>
      <c r="F338" s="54" t="s">
        <v>241</v>
      </c>
      <c r="G338" s="56"/>
      <c r="H338" s="57"/>
      <c r="I338" s="95">
        <f t="shared" si="13"/>
        <v>0</v>
      </c>
      <c r="J338" s="111">
        <f t="shared" si="13"/>
        <v>0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37.5" hidden="1" x14ac:dyDescent="0.2">
      <c r="A339" s="44"/>
      <c r="B339" s="30" t="s">
        <v>28</v>
      </c>
      <c r="C339" s="41">
        <v>908</v>
      </c>
      <c r="D339" s="49" t="s">
        <v>25</v>
      </c>
      <c r="E339" s="49" t="s">
        <v>26</v>
      </c>
      <c r="F339" s="54" t="s">
        <v>241</v>
      </c>
      <c r="G339" s="19">
        <v>500</v>
      </c>
      <c r="H339" s="59" t="s">
        <v>347</v>
      </c>
      <c r="I339" s="95"/>
      <c r="J339" s="111"/>
      <c r="K339" s="8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x14ac:dyDescent="0.2">
      <c r="A340" s="44"/>
      <c r="B340" s="30" t="s">
        <v>39</v>
      </c>
      <c r="C340" s="41">
        <v>908</v>
      </c>
      <c r="D340" s="49" t="s">
        <v>26</v>
      </c>
      <c r="E340" s="49"/>
      <c r="F340" s="41"/>
      <c r="G340" s="19"/>
      <c r="H340" s="59"/>
      <c r="I340" s="95">
        <f>I341</f>
        <v>1534.3999999999999</v>
      </c>
      <c r="J340" s="111">
        <f>J341</f>
        <v>1590.3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37.5" x14ac:dyDescent="0.2">
      <c r="A341" s="44"/>
      <c r="B341" s="30" t="s">
        <v>40</v>
      </c>
      <c r="C341" s="41">
        <v>908</v>
      </c>
      <c r="D341" s="49" t="s">
        <v>26</v>
      </c>
      <c r="E341" s="49" t="s">
        <v>19</v>
      </c>
      <c r="F341" s="41"/>
      <c r="G341" s="19"/>
      <c r="H341" s="59"/>
      <c r="I341" s="95">
        <f>I342</f>
        <v>1534.3999999999999</v>
      </c>
      <c r="J341" s="111">
        <f>J342</f>
        <v>1590.3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57.75" customHeight="1" x14ac:dyDescent="0.2">
      <c r="A342" s="44"/>
      <c r="B342" s="38" t="s">
        <v>106</v>
      </c>
      <c r="C342" s="75">
        <v>908</v>
      </c>
      <c r="D342" s="65" t="s">
        <v>26</v>
      </c>
      <c r="E342" s="65" t="s">
        <v>19</v>
      </c>
      <c r="F342" s="75" t="s">
        <v>220</v>
      </c>
      <c r="G342" s="71"/>
      <c r="H342" s="59"/>
      <c r="I342" s="95">
        <f>I343+I345+I348</f>
        <v>1534.3999999999999</v>
      </c>
      <c r="J342" s="111">
        <f>J343+J345+J348</f>
        <v>1590.3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54" customHeight="1" x14ac:dyDescent="0.2">
      <c r="A343" s="44"/>
      <c r="B343" s="30" t="s">
        <v>393</v>
      </c>
      <c r="C343" s="41">
        <v>908</v>
      </c>
      <c r="D343" s="49" t="s">
        <v>26</v>
      </c>
      <c r="E343" s="49" t="s">
        <v>19</v>
      </c>
      <c r="F343" s="41" t="s">
        <v>394</v>
      </c>
      <c r="G343" s="19"/>
      <c r="H343" s="59"/>
      <c r="I343" s="95">
        <f>I344</f>
        <v>10</v>
      </c>
      <c r="J343" s="111">
        <f>J344</f>
        <v>10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9.5" customHeight="1" x14ac:dyDescent="0.2">
      <c r="A344" s="44"/>
      <c r="B344" s="30" t="s">
        <v>179</v>
      </c>
      <c r="C344" s="41">
        <v>908</v>
      </c>
      <c r="D344" s="49" t="s">
        <v>26</v>
      </c>
      <c r="E344" s="49" t="s">
        <v>19</v>
      </c>
      <c r="F344" s="41" t="s">
        <v>394</v>
      </c>
      <c r="G344" s="19">
        <v>200</v>
      </c>
      <c r="H344" s="59"/>
      <c r="I344" s="95">
        <v>10</v>
      </c>
      <c r="J344" s="111">
        <v>10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0.75" hidden="1" customHeight="1" x14ac:dyDescent="0.2">
      <c r="A345" s="44"/>
      <c r="B345" s="38" t="s">
        <v>395</v>
      </c>
      <c r="C345" s="41">
        <v>908</v>
      </c>
      <c r="D345" s="49" t="s">
        <v>26</v>
      </c>
      <c r="E345" s="49" t="s">
        <v>19</v>
      </c>
      <c r="F345" s="41" t="s">
        <v>396</v>
      </c>
      <c r="G345" s="19"/>
      <c r="H345" s="59"/>
      <c r="I345" s="95">
        <f>I346</f>
        <v>0</v>
      </c>
      <c r="J345" s="111">
        <f>J346</f>
        <v>0</v>
      </c>
      <c r="K345" s="9"/>
      <c r="L345" s="8"/>
      <c r="M345" s="8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75" hidden="1" x14ac:dyDescent="0.2">
      <c r="A346" s="44"/>
      <c r="B346" s="38" t="s">
        <v>397</v>
      </c>
      <c r="C346" s="41">
        <v>908</v>
      </c>
      <c r="D346" s="49" t="s">
        <v>26</v>
      </c>
      <c r="E346" s="49" t="s">
        <v>19</v>
      </c>
      <c r="F346" s="41" t="s">
        <v>398</v>
      </c>
      <c r="G346" s="19"/>
      <c r="H346" s="59"/>
      <c r="I346" s="95">
        <f>I347</f>
        <v>0</v>
      </c>
      <c r="J346" s="111">
        <f>J347</f>
        <v>0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37.5" hidden="1" x14ac:dyDescent="0.2">
      <c r="A347" s="44"/>
      <c r="B347" s="30" t="s">
        <v>179</v>
      </c>
      <c r="C347" s="41">
        <v>908</v>
      </c>
      <c r="D347" s="49" t="s">
        <v>26</v>
      </c>
      <c r="E347" s="49" t="s">
        <v>19</v>
      </c>
      <c r="F347" s="41" t="s">
        <v>398</v>
      </c>
      <c r="G347" s="19">
        <v>200</v>
      </c>
      <c r="H347" s="59"/>
      <c r="I347" s="95">
        <v>0</v>
      </c>
      <c r="J347" s="111">
        <v>0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37.5" x14ac:dyDescent="0.2">
      <c r="A348" s="44"/>
      <c r="B348" s="30" t="s">
        <v>399</v>
      </c>
      <c r="C348" s="41">
        <v>908</v>
      </c>
      <c r="D348" s="49" t="s">
        <v>26</v>
      </c>
      <c r="E348" s="49" t="s">
        <v>19</v>
      </c>
      <c r="F348" s="41" t="s">
        <v>400</v>
      </c>
      <c r="G348" s="19"/>
      <c r="H348" s="59"/>
      <c r="I348" s="95">
        <f>I349</f>
        <v>1524.3999999999999</v>
      </c>
      <c r="J348" s="111">
        <f>J349</f>
        <v>1580.3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37.5" x14ac:dyDescent="0.2">
      <c r="A349" s="44"/>
      <c r="B349" s="30" t="s">
        <v>401</v>
      </c>
      <c r="C349" s="41">
        <v>908</v>
      </c>
      <c r="D349" s="41" t="s">
        <v>26</v>
      </c>
      <c r="E349" s="41" t="s">
        <v>19</v>
      </c>
      <c r="F349" s="41" t="s">
        <v>402</v>
      </c>
      <c r="G349" s="19" t="s">
        <v>0</v>
      </c>
      <c r="H349" s="59"/>
      <c r="I349" s="95">
        <f>I350</f>
        <v>1524.3999999999999</v>
      </c>
      <c r="J349" s="111">
        <f>J350</f>
        <v>1580.3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37.5" x14ac:dyDescent="0.2">
      <c r="A350" s="44"/>
      <c r="B350" s="30" t="s">
        <v>97</v>
      </c>
      <c r="C350" s="41">
        <v>908</v>
      </c>
      <c r="D350" s="41" t="s">
        <v>26</v>
      </c>
      <c r="E350" s="41" t="s">
        <v>19</v>
      </c>
      <c r="F350" s="41" t="s">
        <v>403</v>
      </c>
      <c r="G350" s="19"/>
      <c r="H350" s="59"/>
      <c r="I350" s="95">
        <f>I351+I352+I353</f>
        <v>1524.3999999999999</v>
      </c>
      <c r="J350" s="111">
        <f>J351+J352+J353</f>
        <v>1580.3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56.25" x14ac:dyDescent="0.2">
      <c r="A351" s="44"/>
      <c r="B351" s="36" t="s">
        <v>21</v>
      </c>
      <c r="C351" s="68">
        <v>908</v>
      </c>
      <c r="D351" s="68" t="s">
        <v>26</v>
      </c>
      <c r="E351" s="68" t="s">
        <v>19</v>
      </c>
      <c r="F351" s="76" t="s">
        <v>403</v>
      </c>
      <c r="G351" s="20" t="s">
        <v>22</v>
      </c>
      <c r="H351" s="59"/>
      <c r="I351" s="95">
        <v>1472.6</v>
      </c>
      <c r="J351" s="111">
        <v>1528.5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37.5" x14ac:dyDescent="0.2">
      <c r="A352" s="44"/>
      <c r="B352" s="38" t="s">
        <v>179</v>
      </c>
      <c r="C352" s="54">
        <v>908</v>
      </c>
      <c r="D352" s="54" t="s">
        <v>26</v>
      </c>
      <c r="E352" s="77" t="s">
        <v>19</v>
      </c>
      <c r="F352" s="41" t="s">
        <v>403</v>
      </c>
      <c r="G352" s="78" t="s">
        <v>12</v>
      </c>
      <c r="H352" s="59"/>
      <c r="I352" s="95">
        <v>50.8</v>
      </c>
      <c r="J352" s="111">
        <v>50.8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x14ac:dyDescent="0.2">
      <c r="A353" s="44"/>
      <c r="B353" s="30" t="s">
        <v>23</v>
      </c>
      <c r="C353" s="54">
        <v>908</v>
      </c>
      <c r="D353" s="54" t="s">
        <v>26</v>
      </c>
      <c r="E353" s="77" t="s">
        <v>19</v>
      </c>
      <c r="F353" s="41" t="s">
        <v>403</v>
      </c>
      <c r="G353" s="78">
        <v>800</v>
      </c>
      <c r="H353" s="59"/>
      <c r="I353" s="95">
        <v>1</v>
      </c>
      <c r="J353" s="111">
        <v>1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x14ac:dyDescent="0.2">
      <c r="A354" s="29"/>
      <c r="B354" s="30" t="s">
        <v>107</v>
      </c>
      <c r="C354" s="41">
        <v>908</v>
      </c>
      <c r="D354" s="49" t="s">
        <v>9</v>
      </c>
      <c r="E354" s="49"/>
      <c r="F354" s="41"/>
      <c r="G354" s="19"/>
      <c r="H354" s="59"/>
      <c r="I354" s="95">
        <f>I355+I361+I369+I364</f>
        <v>1528.2</v>
      </c>
      <c r="J354" s="111">
        <f>J355+J361+J369+J364</f>
        <v>1528.2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x14ac:dyDescent="0.2">
      <c r="A355" s="29"/>
      <c r="B355" s="30" t="s">
        <v>45</v>
      </c>
      <c r="C355" s="41">
        <v>908</v>
      </c>
      <c r="D355" s="49" t="s">
        <v>9</v>
      </c>
      <c r="E355" s="49" t="s">
        <v>18</v>
      </c>
      <c r="F355" s="41"/>
      <c r="G355" s="19"/>
      <c r="H355" s="59"/>
      <c r="I355" s="95">
        <f t="shared" ref="I355:J357" si="14">I356</f>
        <v>150</v>
      </c>
      <c r="J355" s="111">
        <f t="shared" si="14"/>
        <v>150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37.5" x14ac:dyDescent="0.2">
      <c r="A356" s="29"/>
      <c r="B356" s="30" t="s">
        <v>418</v>
      </c>
      <c r="C356" s="41">
        <v>908</v>
      </c>
      <c r="D356" s="49" t="s">
        <v>9</v>
      </c>
      <c r="E356" s="49" t="s">
        <v>18</v>
      </c>
      <c r="F356" s="41" t="s">
        <v>221</v>
      </c>
      <c r="G356" s="19"/>
      <c r="H356" s="59"/>
      <c r="I356" s="95">
        <f t="shared" si="14"/>
        <v>150</v>
      </c>
      <c r="J356" s="111">
        <f t="shared" si="14"/>
        <v>150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37.5" x14ac:dyDescent="0.2">
      <c r="A357" s="29"/>
      <c r="B357" s="30" t="s">
        <v>108</v>
      </c>
      <c r="C357" s="41">
        <v>908</v>
      </c>
      <c r="D357" s="49" t="s">
        <v>9</v>
      </c>
      <c r="E357" s="49" t="s">
        <v>18</v>
      </c>
      <c r="F357" s="41" t="s">
        <v>423</v>
      </c>
      <c r="G357" s="19"/>
      <c r="H357" s="59"/>
      <c r="I357" s="95">
        <f t="shared" si="14"/>
        <v>150</v>
      </c>
      <c r="J357" s="111">
        <f t="shared" si="14"/>
        <v>150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20.25" customHeight="1" x14ac:dyDescent="0.2">
      <c r="A358" s="29"/>
      <c r="B358" s="16" t="s">
        <v>17</v>
      </c>
      <c r="C358" s="41">
        <v>908</v>
      </c>
      <c r="D358" s="49" t="s">
        <v>9</v>
      </c>
      <c r="E358" s="49" t="s">
        <v>18</v>
      </c>
      <c r="F358" s="41" t="s">
        <v>423</v>
      </c>
      <c r="G358" s="19">
        <v>300</v>
      </c>
      <c r="H358" s="59"/>
      <c r="I358" s="95">
        <v>150</v>
      </c>
      <c r="J358" s="111">
        <v>150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x14ac:dyDescent="0.2">
      <c r="A359" s="29"/>
      <c r="B359" s="30" t="s">
        <v>222</v>
      </c>
      <c r="C359" s="41">
        <v>908</v>
      </c>
      <c r="D359" s="49" t="s">
        <v>9</v>
      </c>
      <c r="E359" s="49" t="s">
        <v>35</v>
      </c>
      <c r="F359" s="41"/>
      <c r="G359" s="19"/>
      <c r="H359" s="19"/>
      <c r="I359" s="95">
        <f t="shared" ref="I359:J362" si="15">I360</f>
        <v>734.2</v>
      </c>
      <c r="J359" s="111">
        <f t="shared" si="15"/>
        <v>734.2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37.5" x14ac:dyDescent="0.2">
      <c r="A360" s="29"/>
      <c r="B360" s="30" t="s">
        <v>83</v>
      </c>
      <c r="C360" s="41">
        <v>908</v>
      </c>
      <c r="D360" s="49" t="s">
        <v>9</v>
      </c>
      <c r="E360" s="49" t="s">
        <v>35</v>
      </c>
      <c r="F360" s="41" t="s">
        <v>171</v>
      </c>
      <c r="G360" s="19"/>
      <c r="H360" s="59"/>
      <c r="I360" s="95">
        <f t="shared" si="15"/>
        <v>734.2</v>
      </c>
      <c r="J360" s="111">
        <f t="shared" si="15"/>
        <v>734.2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x14ac:dyDescent="0.2">
      <c r="A361" s="29"/>
      <c r="B361" s="30" t="s">
        <v>311</v>
      </c>
      <c r="C361" s="41">
        <v>908</v>
      </c>
      <c r="D361" s="49" t="s">
        <v>9</v>
      </c>
      <c r="E361" s="49" t="s">
        <v>35</v>
      </c>
      <c r="F361" s="41" t="s">
        <v>233</v>
      </c>
      <c r="G361" s="19"/>
      <c r="H361" s="19"/>
      <c r="I361" s="95">
        <f t="shared" si="15"/>
        <v>734.2</v>
      </c>
      <c r="J361" s="111">
        <f t="shared" si="15"/>
        <v>734.2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21" customHeight="1" x14ac:dyDescent="0.2">
      <c r="A362" s="29"/>
      <c r="B362" s="30" t="s">
        <v>312</v>
      </c>
      <c r="C362" s="41">
        <v>908</v>
      </c>
      <c r="D362" s="49" t="s">
        <v>9</v>
      </c>
      <c r="E362" s="49" t="s">
        <v>35</v>
      </c>
      <c r="F362" s="41" t="s">
        <v>309</v>
      </c>
      <c r="G362" s="19"/>
      <c r="H362" s="19"/>
      <c r="I362" s="95">
        <f t="shared" si="15"/>
        <v>734.2</v>
      </c>
      <c r="J362" s="111">
        <f t="shared" si="15"/>
        <v>734.2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x14ac:dyDescent="0.2">
      <c r="A363" s="29"/>
      <c r="B363" s="30" t="s">
        <v>23</v>
      </c>
      <c r="C363" s="41">
        <v>908</v>
      </c>
      <c r="D363" s="49" t="s">
        <v>9</v>
      </c>
      <c r="E363" s="49" t="s">
        <v>35</v>
      </c>
      <c r="F363" s="41" t="s">
        <v>309</v>
      </c>
      <c r="G363" s="19">
        <v>800</v>
      </c>
      <c r="H363" s="19"/>
      <c r="I363" s="95">
        <v>734.2</v>
      </c>
      <c r="J363" s="111">
        <v>734.2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x14ac:dyDescent="0.2">
      <c r="A364" s="29"/>
      <c r="B364" s="30" t="s">
        <v>137</v>
      </c>
      <c r="C364" s="41">
        <v>908</v>
      </c>
      <c r="D364" s="49" t="s">
        <v>9</v>
      </c>
      <c r="E364" s="49" t="s">
        <v>19</v>
      </c>
      <c r="F364" s="41"/>
      <c r="G364" s="19"/>
      <c r="H364" s="19"/>
      <c r="I364" s="95">
        <f>I365</f>
        <v>494</v>
      </c>
      <c r="J364" s="111">
        <f>J365</f>
        <v>494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37.5" x14ac:dyDescent="0.2">
      <c r="A365" s="29"/>
      <c r="B365" s="30" t="s">
        <v>124</v>
      </c>
      <c r="C365" s="41">
        <v>908</v>
      </c>
      <c r="D365" s="49" t="s">
        <v>9</v>
      </c>
      <c r="E365" s="49" t="s">
        <v>19</v>
      </c>
      <c r="F365" s="41" t="s">
        <v>215</v>
      </c>
      <c r="G365" s="19"/>
      <c r="H365" s="59"/>
      <c r="I365" s="95">
        <f t="shared" ref="I365:J367" si="16">I366</f>
        <v>494</v>
      </c>
      <c r="J365" s="111">
        <f t="shared" si="16"/>
        <v>494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37.5" x14ac:dyDescent="0.2">
      <c r="A366" s="29"/>
      <c r="B366" s="40" t="s">
        <v>140</v>
      </c>
      <c r="C366" s="41">
        <v>908</v>
      </c>
      <c r="D366" s="49" t="s">
        <v>9</v>
      </c>
      <c r="E366" s="49" t="s">
        <v>19</v>
      </c>
      <c r="F366" s="41" t="s">
        <v>216</v>
      </c>
      <c r="G366" s="19"/>
      <c r="H366" s="59"/>
      <c r="I366" s="95">
        <f>I367</f>
        <v>494</v>
      </c>
      <c r="J366" s="111">
        <f>J367</f>
        <v>494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56.25" x14ac:dyDescent="0.2">
      <c r="A367" s="29"/>
      <c r="B367" s="40" t="s">
        <v>370</v>
      </c>
      <c r="C367" s="41">
        <v>908</v>
      </c>
      <c r="D367" s="49" t="s">
        <v>9</v>
      </c>
      <c r="E367" s="49" t="s">
        <v>19</v>
      </c>
      <c r="F367" s="41" t="s">
        <v>369</v>
      </c>
      <c r="G367" s="19"/>
      <c r="H367" s="59"/>
      <c r="I367" s="95">
        <f t="shared" si="16"/>
        <v>494</v>
      </c>
      <c r="J367" s="111">
        <f t="shared" si="16"/>
        <v>494</v>
      </c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37.5" x14ac:dyDescent="0.2">
      <c r="A368" s="29"/>
      <c r="B368" s="16" t="s">
        <v>179</v>
      </c>
      <c r="C368" s="41">
        <v>908</v>
      </c>
      <c r="D368" s="49" t="s">
        <v>9</v>
      </c>
      <c r="E368" s="49" t="s">
        <v>19</v>
      </c>
      <c r="F368" s="41" t="s">
        <v>369</v>
      </c>
      <c r="G368" s="19">
        <v>200</v>
      </c>
      <c r="H368" s="59"/>
      <c r="I368" s="95">
        <v>494</v>
      </c>
      <c r="J368" s="111">
        <v>494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21.75" customHeight="1" x14ac:dyDescent="0.2">
      <c r="A369" s="29"/>
      <c r="B369" s="30" t="s">
        <v>46</v>
      </c>
      <c r="C369" s="41">
        <v>908</v>
      </c>
      <c r="D369" s="49" t="s">
        <v>9</v>
      </c>
      <c r="E369" s="49" t="s">
        <v>47</v>
      </c>
      <c r="F369" s="41"/>
      <c r="G369" s="19"/>
      <c r="H369" s="59"/>
      <c r="I369" s="95">
        <f>I370+I373</f>
        <v>150</v>
      </c>
      <c r="J369" s="111">
        <f>J370+J373</f>
        <v>150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37.5" hidden="1" x14ac:dyDescent="0.2">
      <c r="A370" s="29"/>
      <c r="B370" s="30" t="s">
        <v>83</v>
      </c>
      <c r="C370" s="41">
        <v>908</v>
      </c>
      <c r="D370" s="49" t="s">
        <v>9</v>
      </c>
      <c r="E370" s="49" t="s">
        <v>47</v>
      </c>
      <c r="F370" s="41" t="s">
        <v>171</v>
      </c>
      <c r="G370" s="19"/>
      <c r="H370" s="59"/>
      <c r="I370" s="95">
        <f>I371</f>
        <v>0</v>
      </c>
      <c r="J370" s="111">
        <f>J371</f>
        <v>0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idden="1" x14ac:dyDescent="0.2">
      <c r="A371" s="29"/>
      <c r="B371" s="30" t="s">
        <v>126</v>
      </c>
      <c r="C371" s="41">
        <v>908</v>
      </c>
      <c r="D371" s="49" t="s">
        <v>9</v>
      </c>
      <c r="E371" s="49" t="s">
        <v>47</v>
      </c>
      <c r="F371" s="41" t="s">
        <v>308</v>
      </c>
      <c r="G371" s="19"/>
      <c r="H371" s="59"/>
      <c r="I371" s="95">
        <f>I372</f>
        <v>0</v>
      </c>
      <c r="J371" s="111">
        <f>J372</f>
        <v>0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6.5" hidden="1" customHeight="1" x14ac:dyDescent="0.2">
      <c r="A372" s="29"/>
      <c r="B372" s="16" t="s">
        <v>179</v>
      </c>
      <c r="C372" s="41">
        <v>908</v>
      </c>
      <c r="D372" s="49" t="s">
        <v>9</v>
      </c>
      <c r="E372" s="49" t="s">
        <v>47</v>
      </c>
      <c r="F372" s="41" t="s">
        <v>308</v>
      </c>
      <c r="G372" s="19">
        <v>200</v>
      </c>
      <c r="H372" s="59"/>
      <c r="I372" s="95">
        <v>0</v>
      </c>
      <c r="J372" s="111">
        <v>0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22.5" customHeight="1" x14ac:dyDescent="0.2">
      <c r="A373" s="29"/>
      <c r="B373" s="30" t="s">
        <v>124</v>
      </c>
      <c r="C373" s="41">
        <v>908</v>
      </c>
      <c r="D373" s="49" t="s">
        <v>9</v>
      </c>
      <c r="E373" s="49" t="s">
        <v>47</v>
      </c>
      <c r="F373" s="41" t="s">
        <v>215</v>
      </c>
      <c r="G373" s="19"/>
      <c r="H373" s="59"/>
      <c r="I373" s="95">
        <f t="shared" ref="I373:J373" si="17">I374</f>
        <v>150</v>
      </c>
      <c r="J373" s="111">
        <f t="shared" si="17"/>
        <v>150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35.25" customHeight="1" x14ac:dyDescent="0.2">
      <c r="A374" s="29"/>
      <c r="B374" s="40" t="s">
        <v>324</v>
      </c>
      <c r="C374" s="17">
        <v>908</v>
      </c>
      <c r="D374" s="49" t="s">
        <v>9</v>
      </c>
      <c r="E374" s="49" t="s">
        <v>47</v>
      </c>
      <c r="F374" s="17" t="s">
        <v>216</v>
      </c>
      <c r="G374" s="22"/>
      <c r="H374" s="23"/>
      <c r="I374" s="95">
        <f>I375</f>
        <v>150</v>
      </c>
      <c r="J374" s="111">
        <f>J375</f>
        <v>150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x14ac:dyDescent="0.2">
      <c r="A375" s="29"/>
      <c r="B375" s="40" t="s">
        <v>437</v>
      </c>
      <c r="C375" s="17">
        <v>908</v>
      </c>
      <c r="D375" s="49" t="s">
        <v>9</v>
      </c>
      <c r="E375" s="49" t="s">
        <v>47</v>
      </c>
      <c r="F375" s="17" t="s">
        <v>223</v>
      </c>
      <c r="G375" s="22"/>
      <c r="H375" s="23"/>
      <c r="I375" s="95">
        <f>I376</f>
        <v>150</v>
      </c>
      <c r="J375" s="111">
        <f>J376</f>
        <v>150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37.5" x14ac:dyDescent="0.2">
      <c r="A376" s="29"/>
      <c r="B376" s="16" t="s">
        <v>179</v>
      </c>
      <c r="C376" s="17">
        <v>908</v>
      </c>
      <c r="D376" s="49" t="s">
        <v>9</v>
      </c>
      <c r="E376" s="49" t="s">
        <v>47</v>
      </c>
      <c r="F376" s="17" t="s">
        <v>223</v>
      </c>
      <c r="G376" s="22">
        <v>200</v>
      </c>
      <c r="H376" s="23"/>
      <c r="I376" s="95">
        <v>150</v>
      </c>
      <c r="J376" s="111">
        <v>150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9.5" customHeight="1" x14ac:dyDescent="0.2">
      <c r="A377" s="29"/>
      <c r="B377" s="30" t="s">
        <v>48</v>
      </c>
      <c r="C377" s="41">
        <v>908</v>
      </c>
      <c r="D377" s="49" t="s">
        <v>18</v>
      </c>
      <c r="E377" s="49"/>
      <c r="F377" s="41"/>
      <c r="G377" s="19"/>
      <c r="H377" s="59"/>
      <c r="I377" s="95">
        <f>I382+I378+I389</f>
        <v>11900.5</v>
      </c>
      <c r="J377" s="111">
        <f>J382+J378+J389</f>
        <v>4582.7</v>
      </c>
      <c r="K377" s="8"/>
      <c r="L377" s="8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2.25" hidden="1" customHeight="1" x14ac:dyDescent="0.2">
      <c r="A378" s="29"/>
      <c r="B378" s="30" t="s">
        <v>323</v>
      </c>
      <c r="C378" s="41">
        <v>908</v>
      </c>
      <c r="D378" s="49" t="s">
        <v>18</v>
      </c>
      <c r="E378" s="49" t="s">
        <v>20</v>
      </c>
      <c r="F378" s="41"/>
      <c r="G378" s="19"/>
      <c r="H378" s="59"/>
      <c r="I378" s="95">
        <f>I379</f>
        <v>0</v>
      </c>
      <c r="J378" s="111">
        <f>J379</f>
        <v>0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7.25" hidden="1" customHeight="1" x14ac:dyDescent="0.2">
      <c r="A379" s="29"/>
      <c r="B379" s="30" t="s">
        <v>321</v>
      </c>
      <c r="C379" s="41">
        <v>908</v>
      </c>
      <c r="D379" s="49" t="s">
        <v>18</v>
      </c>
      <c r="E379" s="49" t="s">
        <v>20</v>
      </c>
      <c r="F379" s="41" t="s">
        <v>229</v>
      </c>
      <c r="G379" s="19"/>
      <c r="H379" s="59"/>
      <c r="I379" s="95">
        <f t="shared" ref="I379:J380" si="18">I380</f>
        <v>0</v>
      </c>
      <c r="J379" s="111">
        <f t="shared" si="18"/>
        <v>0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8.75" hidden="1" customHeight="1" x14ac:dyDescent="0.2">
      <c r="A380" s="29"/>
      <c r="B380" s="30" t="s">
        <v>368</v>
      </c>
      <c r="C380" s="41">
        <v>908</v>
      </c>
      <c r="D380" s="49" t="s">
        <v>18</v>
      </c>
      <c r="E380" s="49" t="s">
        <v>20</v>
      </c>
      <c r="F380" s="41" t="s">
        <v>351</v>
      </c>
      <c r="G380" s="19"/>
      <c r="H380" s="59"/>
      <c r="I380" s="95">
        <f t="shared" si="18"/>
        <v>0</v>
      </c>
      <c r="J380" s="111">
        <f t="shared" si="18"/>
        <v>0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8.75" hidden="1" customHeight="1" x14ac:dyDescent="0.2">
      <c r="A381" s="29"/>
      <c r="B381" s="30" t="s">
        <v>15</v>
      </c>
      <c r="C381" s="41">
        <v>908</v>
      </c>
      <c r="D381" s="49" t="s">
        <v>18</v>
      </c>
      <c r="E381" s="49" t="s">
        <v>20</v>
      </c>
      <c r="F381" s="41" t="s">
        <v>351</v>
      </c>
      <c r="G381" s="19">
        <v>600</v>
      </c>
      <c r="H381" s="59"/>
      <c r="I381" s="95">
        <v>0</v>
      </c>
      <c r="J381" s="111">
        <v>0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7.25" hidden="1" customHeight="1" x14ac:dyDescent="0.2">
      <c r="A382" s="29"/>
      <c r="B382" s="30" t="s">
        <v>49</v>
      </c>
      <c r="C382" s="41">
        <v>908</v>
      </c>
      <c r="D382" s="49" t="s">
        <v>18</v>
      </c>
      <c r="E382" s="49" t="s">
        <v>25</v>
      </c>
      <c r="F382" s="41"/>
      <c r="G382" s="19"/>
      <c r="H382" s="59"/>
      <c r="I382" s="95">
        <f>I384</f>
        <v>7317.8</v>
      </c>
      <c r="J382" s="111">
        <f>J384</f>
        <v>0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41.25" customHeight="1" x14ac:dyDescent="0.2">
      <c r="A383" s="29"/>
      <c r="B383" s="30" t="s">
        <v>418</v>
      </c>
      <c r="C383" s="41">
        <v>908</v>
      </c>
      <c r="D383" s="49" t="s">
        <v>18</v>
      </c>
      <c r="E383" s="49" t="s">
        <v>25</v>
      </c>
      <c r="F383" s="41" t="s">
        <v>221</v>
      </c>
      <c r="G383" s="19"/>
      <c r="H383" s="59"/>
      <c r="I383" s="95">
        <f>I384</f>
        <v>7317.8</v>
      </c>
      <c r="J383" s="111">
        <f>J384</f>
        <v>0</v>
      </c>
      <c r="K383" s="8"/>
      <c r="L383" s="8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24.75" customHeight="1" x14ac:dyDescent="0.2">
      <c r="A384" s="29"/>
      <c r="B384" s="91" t="s">
        <v>416</v>
      </c>
      <c r="C384" s="90">
        <v>908</v>
      </c>
      <c r="D384" s="92" t="s">
        <v>18</v>
      </c>
      <c r="E384" s="92" t="s">
        <v>25</v>
      </c>
      <c r="F384" s="90" t="s">
        <v>417</v>
      </c>
      <c r="G384" s="19"/>
      <c r="H384" s="59"/>
      <c r="I384" s="95">
        <f>I385+I387</f>
        <v>7317.8</v>
      </c>
      <c r="J384" s="111">
        <f>J385+J387</f>
        <v>0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36" hidden="1" customHeight="1" x14ac:dyDescent="0.2">
      <c r="A385" s="29"/>
      <c r="B385" s="30" t="s">
        <v>359</v>
      </c>
      <c r="C385" s="41">
        <v>908</v>
      </c>
      <c r="D385" s="49" t="s">
        <v>18</v>
      </c>
      <c r="E385" s="49" t="s">
        <v>25</v>
      </c>
      <c r="F385" s="41" t="s">
        <v>360</v>
      </c>
      <c r="G385" s="19"/>
      <c r="H385" s="59"/>
      <c r="I385" s="95">
        <f>I386</f>
        <v>0</v>
      </c>
      <c r="J385" s="111">
        <f>J386</f>
        <v>0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35.25" hidden="1" customHeight="1" x14ac:dyDescent="0.2">
      <c r="A386" s="29"/>
      <c r="B386" s="30" t="s">
        <v>50</v>
      </c>
      <c r="C386" s="41">
        <v>908</v>
      </c>
      <c r="D386" s="49" t="s">
        <v>18</v>
      </c>
      <c r="E386" s="49" t="s">
        <v>25</v>
      </c>
      <c r="F386" s="41" t="s">
        <v>360</v>
      </c>
      <c r="G386" s="19">
        <v>400</v>
      </c>
      <c r="H386" s="59"/>
      <c r="I386" s="95"/>
      <c r="J386" s="11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37.5" x14ac:dyDescent="0.2">
      <c r="A387" s="29"/>
      <c r="B387" s="91" t="s">
        <v>415</v>
      </c>
      <c r="C387" s="41">
        <v>908</v>
      </c>
      <c r="D387" s="49" t="s">
        <v>18</v>
      </c>
      <c r="E387" s="49" t="s">
        <v>25</v>
      </c>
      <c r="F387" s="90" t="s">
        <v>414</v>
      </c>
      <c r="G387" s="19"/>
      <c r="H387" s="59"/>
      <c r="I387" s="95">
        <f>I388</f>
        <v>7317.8</v>
      </c>
      <c r="J387" s="111">
        <f>J388</f>
        <v>0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37.5" x14ac:dyDescent="0.2">
      <c r="A388" s="29"/>
      <c r="B388" s="30" t="s">
        <v>50</v>
      </c>
      <c r="C388" s="41">
        <v>908</v>
      </c>
      <c r="D388" s="49" t="s">
        <v>18</v>
      </c>
      <c r="E388" s="49" t="s">
        <v>25</v>
      </c>
      <c r="F388" s="90" t="s">
        <v>414</v>
      </c>
      <c r="G388" s="19">
        <v>400</v>
      </c>
      <c r="H388" s="59"/>
      <c r="I388" s="95">
        <v>7317.8</v>
      </c>
      <c r="J388" s="111">
        <v>0</v>
      </c>
      <c r="K388" s="104"/>
      <c r="L388" s="104"/>
      <c r="M388" s="104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x14ac:dyDescent="0.2">
      <c r="A389" s="29"/>
      <c r="B389" s="89" t="s">
        <v>420</v>
      </c>
      <c r="C389" s="41">
        <v>908</v>
      </c>
      <c r="D389" s="49" t="s">
        <v>18</v>
      </c>
      <c r="E389" s="49" t="s">
        <v>26</v>
      </c>
      <c r="F389" s="90"/>
      <c r="G389" s="19"/>
      <c r="H389" s="59"/>
      <c r="I389" s="95">
        <f>I390</f>
        <v>4582.7</v>
      </c>
      <c r="J389" s="111">
        <f t="shared" ref="J389:J391" si="19">J390</f>
        <v>4582.7</v>
      </c>
      <c r="K389" s="104"/>
      <c r="L389" s="104"/>
      <c r="M389" s="104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x14ac:dyDescent="0.2">
      <c r="A390" s="29"/>
      <c r="B390" s="89" t="s">
        <v>31</v>
      </c>
      <c r="C390" s="41">
        <v>908</v>
      </c>
      <c r="D390" s="49" t="s">
        <v>18</v>
      </c>
      <c r="E390" s="49" t="s">
        <v>26</v>
      </c>
      <c r="F390" s="41" t="s">
        <v>143</v>
      </c>
      <c r="G390" s="19"/>
      <c r="H390" s="59"/>
      <c r="I390" s="95">
        <f>I391</f>
        <v>4582.7</v>
      </c>
      <c r="J390" s="111">
        <f t="shared" si="19"/>
        <v>4582.7</v>
      </c>
      <c r="K390" s="104"/>
      <c r="L390" s="104"/>
      <c r="M390" s="104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x14ac:dyDescent="0.2">
      <c r="A391" s="29"/>
      <c r="B391" s="89" t="s">
        <v>421</v>
      </c>
      <c r="C391" s="41">
        <v>908</v>
      </c>
      <c r="D391" s="49" t="s">
        <v>18</v>
      </c>
      <c r="E391" s="49" t="s">
        <v>26</v>
      </c>
      <c r="F391" s="41" t="s">
        <v>422</v>
      </c>
      <c r="G391" s="19"/>
      <c r="H391" s="59"/>
      <c r="I391" s="95">
        <f>I392</f>
        <v>4582.7</v>
      </c>
      <c r="J391" s="111">
        <f t="shared" si="19"/>
        <v>4582.7</v>
      </c>
      <c r="K391" s="104"/>
      <c r="L391" s="104"/>
      <c r="M391" s="104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x14ac:dyDescent="0.2">
      <c r="A392" s="29"/>
      <c r="B392" s="89" t="s">
        <v>28</v>
      </c>
      <c r="C392" s="41">
        <v>908</v>
      </c>
      <c r="D392" s="49" t="s">
        <v>18</v>
      </c>
      <c r="E392" s="49" t="s">
        <v>26</v>
      </c>
      <c r="F392" s="41" t="s">
        <v>422</v>
      </c>
      <c r="G392" s="19">
        <v>500</v>
      </c>
      <c r="H392" s="59"/>
      <c r="I392" s="95">
        <v>4582.7</v>
      </c>
      <c r="J392" s="111">
        <v>4582.7</v>
      </c>
      <c r="K392" s="108"/>
      <c r="L392" s="108"/>
      <c r="M392" s="104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x14ac:dyDescent="0.2">
      <c r="A393" s="29"/>
      <c r="B393" s="30" t="s">
        <v>13</v>
      </c>
      <c r="C393" s="41">
        <v>908</v>
      </c>
      <c r="D393" s="49" t="s">
        <v>14</v>
      </c>
      <c r="E393" s="49"/>
      <c r="F393" s="41"/>
      <c r="G393" s="19"/>
      <c r="H393" s="59"/>
      <c r="I393" s="95">
        <f>I394+I399</f>
        <v>616.6</v>
      </c>
      <c r="J393" s="111">
        <f>J394+J399</f>
        <v>639.1</v>
      </c>
      <c r="K393" s="105"/>
      <c r="L393" s="105"/>
      <c r="M393" s="104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x14ac:dyDescent="0.2">
      <c r="A394" s="29"/>
      <c r="B394" s="30" t="s">
        <v>42</v>
      </c>
      <c r="C394" s="41">
        <v>908</v>
      </c>
      <c r="D394" s="49" t="s">
        <v>14</v>
      </c>
      <c r="E394" s="49" t="s">
        <v>14</v>
      </c>
      <c r="F394" s="41"/>
      <c r="G394" s="19"/>
      <c r="H394" s="59"/>
      <c r="I394" s="95">
        <f t="shared" ref="I394:J397" si="20">I395</f>
        <v>50</v>
      </c>
      <c r="J394" s="111">
        <f t="shared" si="20"/>
        <v>50</v>
      </c>
      <c r="K394" s="104"/>
      <c r="L394" s="104"/>
      <c r="M394" s="104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37.5" x14ac:dyDescent="0.2">
      <c r="A395" s="29"/>
      <c r="B395" s="30" t="s">
        <v>109</v>
      </c>
      <c r="C395" s="41">
        <v>908</v>
      </c>
      <c r="D395" s="49" t="s">
        <v>14</v>
      </c>
      <c r="E395" s="49" t="s">
        <v>14</v>
      </c>
      <c r="F395" s="41" t="s">
        <v>211</v>
      </c>
      <c r="G395" s="19"/>
      <c r="H395" s="59"/>
      <c r="I395" s="95">
        <f t="shared" si="20"/>
        <v>50</v>
      </c>
      <c r="J395" s="111">
        <f t="shared" si="20"/>
        <v>50</v>
      </c>
      <c r="K395" s="104"/>
      <c r="L395" s="104"/>
      <c r="M395" s="104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x14ac:dyDescent="0.2">
      <c r="A396" s="29"/>
      <c r="B396" s="30" t="s">
        <v>110</v>
      </c>
      <c r="C396" s="41">
        <v>908</v>
      </c>
      <c r="D396" s="49" t="s">
        <v>14</v>
      </c>
      <c r="E396" s="49" t="s">
        <v>14</v>
      </c>
      <c r="F396" s="41" t="s">
        <v>225</v>
      </c>
      <c r="G396" s="19"/>
      <c r="H396" s="59"/>
      <c r="I396" s="95">
        <f t="shared" si="20"/>
        <v>50</v>
      </c>
      <c r="J396" s="111">
        <f t="shared" si="20"/>
        <v>50</v>
      </c>
      <c r="K396" s="104"/>
      <c r="L396" s="104"/>
      <c r="M396" s="104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x14ac:dyDescent="0.2">
      <c r="A397" s="29"/>
      <c r="B397" s="9" t="s">
        <v>226</v>
      </c>
      <c r="C397" s="41">
        <v>908</v>
      </c>
      <c r="D397" s="49" t="s">
        <v>14</v>
      </c>
      <c r="E397" s="49" t="s">
        <v>14</v>
      </c>
      <c r="F397" s="41" t="s">
        <v>227</v>
      </c>
      <c r="G397" s="19"/>
      <c r="H397" s="59"/>
      <c r="I397" s="95">
        <f t="shared" si="20"/>
        <v>50</v>
      </c>
      <c r="J397" s="111">
        <f t="shared" si="20"/>
        <v>50</v>
      </c>
      <c r="K397" s="104"/>
      <c r="L397" s="104"/>
      <c r="M397" s="104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37.5" x14ac:dyDescent="0.2">
      <c r="A398" s="29"/>
      <c r="B398" s="16" t="s">
        <v>179</v>
      </c>
      <c r="C398" s="41">
        <v>908</v>
      </c>
      <c r="D398" s="49" t="s">
        <v>14</v>
      </c>
      <c r="E398" s="49" t="s">
        <v>14</v>
      </c>
      <c r="F398" s="41" t="s">
        <v>227</v>
      </c>
      <c r="G398" s="19">
        <v>200</v>
      </c>
      <c r="H398" s="59"/>
      <c r="I398" s="95">
        <v>50</v>
      </c>
      <c r="J398" s="111">
        <v>50</v>
      </c>
      <c r="K398" s="104"/>
      <c r="L398" s="104"/>
      <c r="M398" s="104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x14ac:dyDescent="0.2">
      <c r="A399" s="29"/>
      <c r="B399" s="30" t="s">
        <v>43</v>
      </c>
      <c r="C399" s="41">
        <v>908</v>
      </c>
      <c r="D399" s="49" t="s">
        <v>14</v>
      </c>
      <c r="E399" s="49" t="s">
        <v>19</v>
      </c>
      <c r="F399" s="41"/>
      <c r="G399" s="19"/>
      <c r="H399" s="59"/>
      <c r="I399" s="95">
        <f t="shared" ref="I399:J401" si="21">I400</f>
        <v>566.6</v>
      </c>
      <c r="J399" s="111">
        <f t="shared" si="21"/>
        <v>589.1</v>
      </c>
      <c r="K399" s="104"/>
      <c r="L399" s="104"/>
      <c r="M399" s="104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x14ac:dyDescent="0.2">
      <c r="A400" s="29"/>
      <c r="B400" s="30" t="s">
        <v>31</v>
      </c>
      <c r="C400" s="41">
        <v>908</v>
      </c>
      <c r="D400" s="49" t="s">
        <v>14</v>
      </c>
      <c r="E400" s="49" t="s">
        <v>19</v>
      </c>
      <c r="F400" s="41" t="s">
        <v>143</v>
      </c>
      <c r="G400" s="19"/>
      <c r="H400" s="59"/>
      <c r="I400" s="95">
        <f t="shared" si="21"/>
        <v>566.6</v>
      </c>
      <c r="J400" s="111">
        <f t="shared" si="21"/>
        <v>589.1</v>
      </c>
      <c r="K400" s="104"/>
      <c r="L400" s="104"/>
      <c r="M400" s="104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56.25" x14ac:dyDescent="0.2">
      <c r="A401" s="29"/>
      <c r="B401" s="30" t="s">
        <v>131</v>
      </c>
      <c r="C401" s="41">
        <v>908</v>
      </c>
      <c r="D401" s="49" t="s">
        <v>14</v>
      </c>
      <c r="E401" s="49" t="s">
        <v>19</v>
      </c>
      <c r="F401" s="41" t="s">
        <v>242</v>
      </c>
      <c r="G401" s="19"/>
      <c r="H401" s="59"/>
      <c r="I401" s="95">
        <f t="shared" si="21"/>
        <v>566.6</v>
      </c>
      <c r="J401" s="111">
        <f t="shared" si="21"/>
        <v>589.1</v>
      </c>
      <c r="K401" s="104"/>
      <c r="L401" s="104"/>
      <c r="M401" s="104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56.25" x14ac:dyDescent="0.2">
      <c r="A402" s="29"/>
      <c r="B402" s="16" t="s">
        <v>21</v>
      </c>
      <c r="C402" s="41">
        <v>908</v>
      </c>
      <c r="D402" s="49" t="s">
        <v>14</v>
      </c>
      <c r="E402" s="49" t="s">
        <v>19</v>
      </c>
      <c r="F402" s="41" t="s">
        <v>242</v>
      </c>
      <c r="G402" s="19">
        <v>100</v>
      </c>
      <c r="H402" s="59"/>
      <c r="I402" s="95">
        <v>566.6</v>
      </c>
      <c r="J402" s="111">
        <v>589.1</v>
      </c>
      <c r="K402" s="105"/>
      <c r="L402" s="105"/>
      <c r="M402" s="104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x14ac:dyDescent="0.2">
      <c r="A403" s="29"/>
      <c r="B403" s="30" t="s">
        <v>32</v>
      </c>
      <c r="C403" s="41">
        <v>908</v>
      </c>
      <c r="D403" s="49" t="s">
        <v>10</v>
      </c>
      <c r="E403" s="49"/>
      <c r="F403" s="41"/>
      <c r="G403" s="19"/>
      <c r="H403" s="59"/>
      <c r="I403" s="95">
        <f>I404+I408+I428+I422</f>
        <v>15591.800000000001</v>
      </c>
      <c r="J403" s="111">
        <f>J404+J408+J428+J422</f>
        <v>20549.2</v>
      </c>
      <c r="K403" s="105"/>
      <c r="L403" s="105"/>
      <c r="M403" s="104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x14ac:dyDescent="0.2">
      <c r="A404" s="29"/>
      <c r="B404" s="30" t="s">
        <v>111</v>
      </c>
      <c r="C404" s="41">
        <v>908</v>
      </c>
      <c r="D404" s="49" t="s">
        <v>10</v>
      </c>
      <c r="E404" s="49" t="s">
        <v>20</v>
      </c>
      <c r="F404" s="41"/>
      <c r="G404" s="19"/>
      <c r="H404" s="59"/>
      <c r="I404" s="95">
        <f t="shared" ref="I404:J406" si="22">I405</f>
        <v>4000</v>
      </c>
      <c r="J404" s="111">
        <f t="shared" si="22"/>
        <v>4000</v>
      </c>
      <c r="K404" s="104"/>
      <c r="L404" s="104"/>
      <c r="M404" s="104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37.5" x14ac:dyDescent="0.2">
      <c r="A405" s="29"/>
      <c r="B405" s="30" t="s">
        <v>83</v>
      </c>
      <c r="C405" s="41">
        <v>908</v>
      </c>
      <c r="D405" s="49" t="s">
        <v>10</v>
      </c>
      <c r="E405" s="49" t="s">
        <v>20</v>
      </c>
      <c r="F405" s="41" t="s">
        <v>171</v>
      </c>
      <c r="G405" s="19"/>
      <c r="H405" s="59"/>
      <c r="I405" s="95">
        <f t="shared" si="22"/>
        <v>4000</v>
      </c>
      <c r="J405" s="111">
        <f t="shared" si="22"/>
        <v>4000</v>
      </c>
      <c r="K405" s="104"/>
      <c r="L405" s="104"/>
      <c r="M405" s="104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x14ac:dyDescent="0.2">
      <c r="A406" s="29"/>
      <c r="B406" s="30" t="s">
        <v>112</v>
      </c>
      <c r="C406" s="41">
        <v>908</v>
      </c>
      <c r="D406" s="49" t="s">
        <v>10</v>
      </c>
      <c r="E406" s="49" t="s">
        <v>20</v>
      </c>
      <c r="F406" s="41" t="s">
        <v>228</v>
      </c>
      <c r="G406" s="19"/>
      <c r="H406" s="59"/>
      <c r="I406" s="95">
        <f t="shared" si="22"/>
        <v>4000</v>
      </c>
      <c r="J406" s="111">
        <f t="shared" si="22"/>
        <v>4000</v>
      </c>
      <c r="K406" s="104"/>
      <c r="L406" s="104"/>
      <c r="M406" s="104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x14ac:dyDescent="0.2">
      <c r="A407" s="29"/>
      <c r="B407" s="30" t="s">
        <v>17</v>
      </c>
      <c r="C407" s="41">
        <v>908</v>
      </c>
      <c r="D407" s="49" t="s">
        <v>10</v>
      </c>
      <c r="E407" s="49" t="s">
        <v>20</v>
      </c>
      <c r="F407" s="41" t="s">
        <v>228</v>
      </c>
      <c r="G407" s="19">
        <v>300</v>
      </c>
      <c r="H407" s="59"/>
      <c r="I407" s="95">
        <v>4000</v>
      </c>
      <c r="J407" s="111">
        <v>4000</v>
      </c>
      <c r="K407" s="104"/>
      <c r="L407" s="104"/>
      <c r="M407" s="104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x14ac:dyDescent="0.2">
      <c r="A408" s="29"/>
      <c r="B408" s="30" t="s">
        <v>113</v>
      </c>
      <c r="C408" s="41">
        <v>908</v>
      </c>
      <c r="D408" s="49" t="s">
        <v>10</v>
      </c>
      <c r="E408" s="49" t="s">
        <v>26</v>
      </c>
      <c r="F408" s="41"/>
      <c r="G408" s="19"/>
      <c r="H408" s="59"/>
      <c r="I408" s="95">
        <f>I409+I413+I418</f>
        <v>4557.9000000000005</v>
      </c>
      <c r="J408" s="111">
        <f>J409+J414+J418</f>
        <v>8769.7000000000007</v>
      </c>
      <c r="K408" s="104"/>
      <c r="L408" s="104"/>
      <c r="M408" s="105"/>
      <c r="N408" s="8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41.25" customHeight="1" x14ac:dyDescent="0.2">
      <c r="A409" s="29"/>
      <c r="B409" s="30" t="s">
        <v>418</v>
      </c>
      <c r="C409" s="41">
        <v>908</v>
      </c>
      <c r="D409" s="49" t="s">
        <v>10</v>
      </c>
      <c r="E409" s="49" t="s">
        <v>26</v>
      </c>
      <c r="F409" s="41" t="s">
        <v>221</v>
      </c>
      <c r="G409" s="19"/>
      <c r="H409" s="59"/>
      <c r="I409" s="95">
        <f>I410</f>
        <v>332.8</v>
      </c>
      <c r="J409" s="111">
        <f>J410</f>
        <v>4437.2</v>
      </c>
      <c r="K409" s="104"/>
      <c r="L409" s="104"/>
      <c r="M409" s="104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40.5" customHeight="1" x14ac:dyDescent="0.2">
      <c r="A410" s="29"/>
      <c r="B410" s="91" t="s">
        <v>424</v>
      </c>
      <c r="C410" s="41">
        <v>908</v>
      </c>
      <c r="D410" s="49" t="s">
        <v>10</v>
      </c>
      <c r="E410" s="49" t="s">
        <v>26</v>
      </c>
      <c r="F410" s="90" t="s">
        <v>417</v>
      </c>
      <c r="G410" s="19"/>
      <c r="H410" s="59"/>
      <c r="I410" s="95">
        <f>+I411</f>
        <v>332.8</v>
      </c>
      <c r="J410" s="111">
        <f>+J411</f>
        <v>4437.2</v>
      </c>
      <c r="K410" s="104"/>
      <c r="L410" s="104"/>
      <c r="M410" s="104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37.5" x14ac:dyDescent="0.2">
      <c r="A411" s="29"/>
      <c r="B411" s="30" t="s">
        <v>425</v>
      </c>
      <c r="C411" s="41">
        <v>908</v>
      </c>
      <c r="D411" s="49" t="s">
        <v>10</v>
      </c>
      <c r="E411" s="49" t="s">
        <v>26</v>
      </c>
      <c r="F411" s="41" t="s">
        <v>419</v>
      </c>
      <c r="G411" s="19"/>
      <c r="H411" s="59"/>
      <c r="I411" s="95">
        <f t="shared" ref="I411:J411" si="23">I412</f>
        <v>332.8</v>
      </c>
      <c r="J411" s="111">
        <f t="shared" si="23"/>
        <v>4437.2</v>
      </c>
      <c r="K411" s="104"/>
      <c r="L411" s="104"/>
      <c r="M411" s="104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x14ac:dyDescent="0.2">
      <c r="A412" s="29"/>
      <c r="B412" s="30" t="s">
        <v>17</v>
      </c>
      <c r="C412" s="41">
        <v>908</v>
      </c>
      <c r="D412" s="49" t="s">
        <v>10</v>
      </c>
      <c r="E412" s="49" t="s">
        <v>26</v>
      </c>
      <c r="F412" s="41" t="s">
        <v>419</v>
      </c>
      <c r="G412" s="19">
        <v>300</v>
      </c>
      <c r="H412" s="59"/>
      <c r="I412" s="95">
        <f>332.8</f>
        <v>332.8</v>
      </c>
      <c r="J412" s="111">
        <f>4104.4+332.8</f>
        <v>4437.2</v>
      </c>
      <c r="K412" s="104"/>
      <c r="L412" s="104"/>
      <c r="M412" s="104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9.5" customHeight="1" x14ac:dyDescent="0.2">
      <c r="A413" s="29"/>
      <c r="B413" s="30" t="s">
        <v>321</v>
      </c>
      <c r="C413" s="41">
        <v>908</v>
      </c>
      <c r="D413" s="49" t="s">
        <v>10</v>
      </c>
      <c r="E413" s="49" t="s">
        <v>26</v>
      </c>
      <c r="F413" s="41" t="s">
        <v>229</v>
      </c>
      <c r="G413" s="19"/>
      <c r="H413" s="19"/>
      <c r="I413" s="95">
        <f t="shared" ref="I413:J416" si="24">I414</f>
        <v>4175.1000000000004</v>
      </c>
      <c r="J413" s="111">
        <f t="shared" si="24"/>
        <v>4282.5</v>
      </c>
      <c r="K413" s="104"/>
      <c r="L413" s="104"/>
      <c r="M413" s="104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22.5" customHeight="1" x14ac:dyDescent="0.2">
      <c r="A414" s="29"/>
      <c r="B414" s="30" t="s">
        <v>247</v>
      </c>
      <c r="C414" s="41">
        <v>908</v>
      </c>
      <c r="D414" s="49" t="s">
        <v>10</v>
      </c>
      <c r="E414" s="49" t="s">
        <v>26</v>
      </c>
      <c r="F414" s="41" t="s">
        <v>248</v>
      </c>
      <c r="G414" s="19"/>
      <c r="H414" s="19"/>
      <c r="I414" s="95">
        <f t="shared" si="24"/>
        <v>4175.1000000000004</v>
      </c>
      <c r="J414" s="111">
        <f t="shared" si="24"/>
        <v>4282.5</v>
      </c>
      <c r="K414" s="104"/>
      <c r="L414" s="104"/>
      <c r="M414" s="104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9.5" customHeight="1" x14ac:dyDescent="0.2">
      <c r="A415" s="29"/>
      <c r="B415" s="30" t="s">
        <v>250</v>
      </c>
      <c r="C415" s="41">
        <v>908</v>
      </c>
      <c r="D415" s="49" t="s">
        <v>10</v>
      </c>
      <c r="E415" s="49" t="s">
        <v>26</v>
      </c>
      <c r="F415" s="41" t="s">
        <v>249</v>
      </c>
      <c r="G415" s="19"/>
      <c r="H415" s="19"/>
      <c r="I415" s="95">
        <f>I416</f>
        <v>4175.1000000000004</v>
      </c>
      <c r="J415" s="111">
        <f>J416</f>
        <v>4282.5</v>
      </c>
      <c r="K415" s="104"/>
      <c r="L415" s="104"/>
      <c r="M415" s="104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36" customHeight="1" x14ac:dyDescent="0.2">
      <c r="A416" s="29"/>
      <c r="B416" s="30" t="s">
        <v>404</v>
      </c>
      <c r="C416" s="41">
        <v>908</v>
      </c>
      <c r="D416" s="49" t="s">
        <v>10</v>
      </c>
      <c r="E416" s="49" t="s">
        <v>26</v>
      </c>
      <c r="F416" s="41" t="s">
        <v>405</v>
      </c>
      <c r="G416" s="19"/>
      <c r="H416" s="19"/>
      <c r="I416" s="95">
        <f t="shared" si="24"/>
        <v>4175.1000000000004</v>
      </c>
      <c r="J416" s="111">
        <f t="shared" si="24"/>
        <v>4282.5</v>
      </c>
      <c r="K416" s="104"/>
      <c r="L416" s="104"/>
      <c r="M416" s="104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9.5" customHeight="1" x14ac:dyDescent="0.2">
      <c r="A417" s="29"/>
      <c r="B417" s="30" t="s">
        <v>17</v>
      </c>
      <c r="C417" s="41">
        <v>908</v>
      </c>
      <c r="D417" s="49" t="s">
        <v>10</v>
      </c>
      <c r="E417" s="49" t="s">
        <v>26</v>
      </c>
      <c r="F417" s="41" t="s">
        <v>405</v>
      </c>
      <c r="G417" s="19">
        <v>300</v>
      </c>
      <c r="H417" s="19"/>
      <c r="I417" s="95">
        <f>1400+2775.1</f>
        <v>4175.1000000000004</v>
      </c>
      <c r="J417" s="111">
        <f>1400+2882.5</f>
        <v>4282.5</v>
      </c>
      <c r="K417" s="104"/>
      <c r="L417" s="104"/>
      <c r="M417" s="104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21.75" customHeight="1" x14ac:dyDescent="0.2">
      <c r="A418" s="29"/>
      <c r="B418" s="89" t="s">
        <v>413</v>
      </c>
      <c r="C418" s="41">
        <v>908</v>
      </c>
      <c r="D418" s="49" t="s">
        <v>10</v>
      </c>
      <c r="E418" s="49" t="s">
        <v>26</v>
      </c>
      <c r="F418" s="41" t="s">
        <v>333</v>
      </c>
      <c r="G418" s="19"/>
      <c r="H418" s="59"/>
      <c r="I418" s="95">
        <f t="shared" ref="I418:J420" si="25">I419</f>
        <v>50</v>
      </c>
      <c r="J418" s="111">
        <f t="shared" si="25"/>
        <v>50</v>
      </c>
      <c r="K418" s="104"/>
      <c r="L418" s="104"/>
      <c r="M418" s="104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9.5" customHeight="1" x14ac:dyDescent="0.2">
      <c r="A419" s="29"/>
      <c r="B419" s="30" t="s">
        <v>413</v>
      </c>
      <c r="C419" s="41">
        <v>908</v>
      </c>
      <c r="D419" s="49" t="s">
        <v>10</v>
      </c>
      <c r="E419" s="49" t="s">
        <v>26</v>
      </c>
      <c r="F419" s="41" t="s">
        <v>334</v>
      </c>
      <c r="G419" s="19"/>
      <c r="H419" s="59"/>
      <c r="I419" s="95">
        <f t="shared" si="25"/>
        <v>50</v>
      </c>
      <c r="J419" s="111">
        <f t="shared" si="25"/>
        <v>50</v>
      </c>
      <c r="K419" s="104"/>
      <c r="L419" s="104"/>
      <c r="M419" s="104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9.5" customHeight="1" x14ac:dyDescent="0.2">
      <c r="A420" s="29"/>
      <c r="B420" s="30" t="s">
        <v>335</v>
      </c>
      <c r="C420" s="41">
        <v>908</v>
      </c>
      <c r="D420" s="49" t="s">
        <v>10</v>
      </c>
      <c r="E420" s="49" t="s">
        <v>26</v>
      </c>
      <c r="F420" s="41" t="s">
        <v>336</v>
      </c>
      <c r="G420" s="19"/>
      <c r="H420" s="59"/>
      <c r="I420" s="95">
        <f t="shared" si="25"/>
        <v>50</v>
      </c>
      <c r="J420" s="111">
        <f t="shared" si="25"/>
        <v>50</v>
      </c>
      <c r="K420" s="104"/>
      <c r="L420" s="104"/>
      <c r="M420" s="104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8" customHeight="1" x14ac:dyDescent="0.2">
      <c r="A421" s="29"/>
      <c r="B421" s="30" t="s">
        <v>17</v>
      </c>
      <c r="C421" s="41">
        <v>908</v>
      </c>
      <c r="D421" s="49" t="s">
        <v>10</v>
      </c>
      <c r="E421" s="49" t="s">
        <v>26</v>
      </c>
      <c r="F421" s="41" t="s">
        <v>336</v>
      </c>
      <c r="G421" s="19">
        <v>300</v>
      </c>
      <c r="H421" s="59"/>
      <c r="I421" s="95">
        <v>50</v>
      </c>
      <c r="J421" s="111">
        <v>50</v>
      </c>
      <c r="K421" s="104"/>
      <c r="L421" s="104"/>
      <c r="M421" s="104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8" customHeight="1" x14ac:dyDescent="0.2">
      <c r="A422" s="29"/>
      <c r="B422" s="36" t="s">
        <v>44</v>
      </c>
      <c r="C422" s="41">
        <v>908</v>
      </c>
      <c r="D422" s="49" t="s">
        <v>10</v>
      </c>
      <c r="E422" s="49" t="s">
        <v>9</v>
      </c>
      <c r="F422" s="41"/>
      <c r="G422" s="19"/>
      <c r="H422" s="59"/>
      <c r="I422" s="95">
        <f t="shared" ref="I422:J426" si="26">I423</f>
        <v>6476.5</v>
      </c>
      <c r="J422" s="111">
        <f t="shared" si="26"/>
        <v>7199.8</v>
      </c>
      <c r="K422" s="104"/>
      <c r="L422" s="104"/>
      <c r="M422" s="104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56.25" x14ac:dyDescent="0.2">
      <c r="A423" s="29"/>
      <c r="B423" s="30" t="s">
        <v>344</v>
      </c>
      <c r="C423" s="41">
        <v>908</v>
      </c>
      <c r="D423" s="49" t="s">
        <v>10</v>
      </c>
      <c r="E423" s="49" t="s">
        <v>9</v>
      </c>
      <c r="F423" s="41" t="s">
        <v>229</v>
      </c>
      <c r="G423" s="19"/>
      <c r="H423" s="59"/>
      <c r="I423" s="95">
        <f t="shared" si="26"/>
        <v>6476.5</v>
      </c>
      <c r="J423" s="111">
        <f t="shared" si="26"/>
        <v>7199.8</v>
      </c>
      <c r="K423" s="104"/>
      <c r="L423" s="104"/>
      <c r="M423" s="104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56.25" x14ac:dyDescent="0.2">
      <c r="A424" s="29"/>
      <c r="B424" s="30" t="s">
        <v>251</v>
      </c>
      <c r="C424" s="41">
        <v>908</v>
      </c>
      <c r="D424" s="49" t="s">
        <v>10</v>
      </c>
      <c r="E424" s="49" t="s">
        <v>9</v>
      </c>
      <c r="F424" s="41" t="s">
        <v>252</v>
      </c>
      <c r="G424" s="19"/>
      <c r="H424" s="59"/>
      <c r="I424" s="95">
        <f t="shared" si="26"/>
        <v>6476.5</v>
      </c>
      <c r="J424" s="111">
        <f t="shared" si="26"/>
        <v>7199.8</v>
      </c>
      <c r="K424" s="104"/>
      <c r="L424" s="104"/>
      <c r="M424" s="104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75" x14ac:dyDescent="0.2">
      <c r="A425" s="29"/>
      <c r="B425" s="30" t="s">
        <v>253</v>
      </c>
      <c r="C425" s="41">
        <v>908</v>
      </c>
      <c r="D425" s="49" t="s">
        <v>10</v>
      </c>
      <c r="E425" s="49" t="s">
        <v>9</v>
      </c>
      <c r="F425" s="41" t="s">
        <v>254</v>
      </c>
      <c r="G425" s="19"/>
      <c r="H425" s="59"/>
      <c r="I425" s="95">
        <f t="shared" si="26"/>
        <v>6476.5</v>
      </c>
      <c r="J425" s="111">
        <f t="shared" si="26"/>
        <v>7199.8</v>
      </c>
      <c r="K425" s="104"/>
      <c r="L425" s="104"/>
      <c r="M425" s="104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57" customHeight="1" x14ac:dyDescent="0.2">
      <c r="A426" s="29"/>
      <c r="B426" s="30" t="s">
        <v>255</v>
      </c>
      <c r="C426" s="41">
        <v>908</v>
      </c>
      <c r="D426" s="49" t="s">
        <v>10</v>
      </c>
      <c r="E426" s="49" t="s">
        <v>9</v>
      </c>
      <c r="F426" s="41" t="s">
        <v>256</v>
      </c>
      <c r="G426" s="19"/>
      <c r="H426" s="59"/>
      <c r="I426" s="95">
        <f t="shared" si="26"/>
        <v>6476.5</v>
      </c>
      <c r="J426" s="111">
        <f t="shared" si="26"/>
        <v>7199.8</v>
      </c>
      <c r="K426" s="104"/>
      <c r="L426" s="104"/>
      <c r="M426" s="104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37.5" x14ac:dyDescent="0.2">
      <c r="A427" s="29"/>
      <c r="B427" s="30" t="s">
        <v>50</v>
      </c>
      <c r="C427" s="41">
        <v>908</v>
      </c>
      <c r="D427" s="49" t="s">
        <v>10</v>
      </c>
      <c r="E427" s="49" t="s">
        <v>9</v>
      </c>
      <c r="F427" s="41" t="s">
        <v>256</v>
      </c>
      <c r="G427" s="19">
        <v>400</v>
      </c>
      <c r="H427" s="59"/>
      <c r="I427" s="95">
        <f>6534-57.5</f>
        <v>6476.5</v>
      </c>
      <c r="J427" s="111">
        <f>7318.7-118.9</f>
        <v>7199.8</v>
      </c>
      <c r="K427" s="105"/>
      <c r="L427" s="105"/>
      <c r="M427" s="104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x14ac:dyDescent="0.2">
      <c r="A428" s="29"/>
      <c r="B428" s="30" t="s">
        <v>114</v>
      </c>
      <c r="C428" s="41">
        <v>908</v>
      </c>
      <c r="D428" s="49" t="s">
        <v>10</v>
      </c>
      <c r="E428" s="49" t="s">
        <v>27</v>
      </c>
      <c r="F428" s="41"/>
      <c r="G428" s="19"/>
      <c r="H428" s="59"/>
      <c r="I428" s="95">
        <f t="shared" ref="I428:J430" si="27">I429</f>
        <v>557.4</v>
      </c>
      <c r="J428" s="111">
        <f t="shared" si="27"/>
        <v>579.70000000000005</v>
      </c>
      <c r="K428" s="104"/>
      <c r="L428" s="104"/>
      <c r="M428" s="104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x14ac:dyDescent="0.2">
      <c r="A429" s="29"/>
      <c r="B429" s="30" t="s">
        <v>31</v>
      </c>
      <c r="C429" s="41">
        <v>908</v>
      </c>
      <c r="D429" s="49" t="s">
        <v>10</v>
      </c>
      <c r="E429" s="49" t="s">
        <v>27</v>
      </c>
      <c r="F429" s="41" t="s">
        <v>143</v>
      </c>
      <c r="G429" s="19"/>
      <c r="H429" s="59"/>
      <c r="I429" s="95">
        <f t="shared" si="27"/>
        <v>557.4</v>
      </c>
      <c r="J429" s="111">
        <f t="shared" si="27"/>
        <v>579.70000000000005</v>
      </c>
      <c r="K429" s="104"/>
      <c r="L429" s="104"/>
      <c r="M429" s="104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7.25" customHeight="1" x14ac:dyDescent="0.2">
      <c r="A430" s="29"/>
      <c r="B430" s="16" t="s">
        <v>115</v>
      </c>
      <c r="C430" s="41">
        <v>908</v>
      </c>
      <c r="D430" s="49" t="s">
        <v>10</v>
      </c>
      <c r="E430" s="49" t="s">
        <v>27</v>
      </c>
      <c r="F430" s="41" t="s">
        <v>243</v>
      </c>
      <c r="G430" s="19"/>
      <c r="H430" s="59"/>
      <c r="I430" s="95">
        <f t="shared" si="27"/>
        <v>557.4</v>
      </c>
      <c r="J430" s="111">
        <f t="shared" si="27"/>
        <v>579.70000000000005</v>
      </c>
      <c r="K430" s="104"/>
      <c r="L430" s="104"/>
      <c r="M430" s="104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56.25" x14ac:dyDescent="0.2">
      <c r="A431" s="29"/>
      <c r="B431" s="16" t="s">
        <v>21</v>
      </c>
      <c r="C431" s="41">
        <v>908</v>
      </c>
      <c r="D431" s="49" t="s">
        <v>10</v>
      </c>
      <c r="E431" s="49" t="s">
        <v>27</v>
      </c>
      <c r="F431" s="41" t="s">
        <v>243</v>
      </c>
      <c r="G431" s="19">
        <v>100</v>
      </c>
      <c r="H431" s="59"/>
      <c r="I431" s="95">
        <v>557.4</v>
      </c>
      <c r="J431" s="111">
        <v>579.70000000000005</v>
      </c>
      <c r="K431" s="105"/>
      <c r="L431" s="105"/>
      <c r="M431" s="104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x14ac:dyDescent="0.2">
      <c r="A432" s="29"/>
      <c r="B432" s="30" t="s">
        <v>116</v>
      </c>
      <c r="C432" s="41">
        <v>908</v>
      </c>
      <c r="D432" s="49" t="s">
        <v>53</v>
      </c>
      <c r="E432" s="49"/>
      <c r="F432" s="41"/>
      <c r="G432" s="19"/>
      <c r="H432" s="59"/>
      <c r="I432" s="95">
        <f>I433+I446</f>
        <v>400</v>
      </c>
      <c r="J432" s="111">
        <f>J433</f>
        <v>400</v>
      </c>
      <c r="K432" s="104"/>
      <c r="L432" s="104"/>
      <c r="M432" s="104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x14ac:dyDescent="0.2">
      <c r="A433" s="29"/>
      <c r="B433" s="30" t="s">
        <v>117</v>
      </c>
      <c r="C433" s="41">
        <v>908</v>
      </c>
      <c r="D433" s="49" t="s">
        <v>53</v>
      </c>
      <c r="E433" s="49" t="s">
        <v>20</v>
      </c>
      <c r="F433" s="41"/>
      <c r="G433" s="19"/>
      <c r="H433" s="59"/>
      <c r="I433" s="95">
        <f>I434+I437+I442</f>
        <v>400</v>
      </c>
      <c r="J433" s="111">
        <f>J434+J437+J442</f>
        <v>400</v>
      </c>
      <c r="K433" s="104"/>
      <c r="L433" s="104"/>
      <c r="M433" s="104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37.5" x14ac:dyDescent="0.2">
      <c r="A434" s="29"/>
      <c r="B434" s="30" t="s">
        <v>118</v>
      </c>
      <c r="C434" s="41">
        <v>908</v>
      </c>
      <c r="D434" s="49" t="s">
        <v>53</v>
      </c>
      <c r="E434" s="49" t="s">
        <v>20</v>
      </c>
      <c r="F434" s="41" t="s">
        <v>230</v>
      </c>
      <c r="G434" s="19"/>
      <c r="H434" s="59"/>
      <c r="I434" s="95">
        <f>I435</f>
        <v>260</v>
      </c>
      <c r="J434" s="111">
        <f>J435</f>
        <v>260</v>
      </c>
      <c r="K434" s="104"/>
      <c r="L434" s="104"/>
      <c r="M434" s="104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x14ac:dyDescent="0.2">
      <c r="A435" s="29"/>
      <c r="B435" s="30" t="s">
        <v>232</v>
      </c>
      <c r="C435" s="41">
        <v>908</v>
      </c>
      <c r="D435" s="49" t="s">
        <v>53</v>
      </c>
      <c r="E435" s="49" t="s">
        <v>20</v>
      </c>
      <c r="F435" s="41" t="s">
        <v>231</v>
      </c>
      <c r="G435" s="19"/>
      <c r="H435" s="59"/>
      <c r="I435" s="95">
        <f>I436</f>
        <v>260</v>
      </c>
      <c r="J435" s="111">
        <f>J436</f>
        <v>260</v>
      </c>
      <c r="K435" s="104"/>
      <c r="L435" s="104"/>
      <c r="M435" s="104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6.5" customHeight="1" x14ac:dyDescent="0.2">
      <c r="A436" s="29"/>
      <c r="B436" s="16" t="s">
        <v>179</v>
      </c>
      <c r="C436" s="41">
        <v>908</v>
      </c>
      <c r="D436" s="49" t="s">
        <v>53</v>
      </c>
      <c r="E436" s="49" t="s">
        <v>20</v>
      </c>
      <c r="F436" s="41" t="s">
        <v>231</v>
      </c>
      <c r="G436" s="19">
        <v>200</v>
      </c>
      <c r="H436" s="59"/>
      <c r="I436" s="95">
        <v>260</v>
      </c>
      <c r="J436" s="111">
        <v>260</v>
      </c>
      <c r="K436" s="104"/>
      <c r="L436" s="104"/>
      <c r="M436" s="104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56.25" x14ac:dyDescent="0.2">
      <c r="A437" s="29"/>
      <c r="B437" s="40" t="s">
        <v>326</v>
      </c>
      <c r="C437" s="17">
        <v>908</v>
      </c>
      <c r="D437" s="31" t="s">
        <v>53</v>
      </c>
      <c r="E437" s="31" t="s">
        <v>20</v>
      </c>
      <c r="F437" s="17" t="s">
        <v>325</v>
      </c>
      <c r="G437" s="22"/>
      <c r="H437" s="23"/>
      <c r="I437" s="95">
        <f>I440+I438</f>
        <v>40</v>
      </c>
      <c r="J437" s="111">
        <f>J440+J438</f>
        <v>40</v>
      </c>
      <c r="K437" s="104"/>
      <c r="L437" s="104"/>
      <c r="M437" s="104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20.25" customHeight="1" x14ac:dyDescent="0.2">
      <c r="A438" s="29"/>
      <c r="B438" s="40" t="s">
        <v>328</v>
      </c>
      <c r="C438" s="17">
        <v>908</v>
      </c>
      <c r="D438" s="31" t="s">
        <v>53</v>
      </c>
      <c r="E438" s="31" t="s">
        <v>20</v>
      </c>
      <c r="F438" s="17" t="s">
        <v>327</v>
      </c>
      <c r="G438" s="22"/>
      <c r="H438" s="23"/>
      <c r="I438" s="95">
        <f>I439</f>
        <v>40</v>
      </c>
      <c r="J438" s="111">
        <f>J439</f>
        <v>40</v>
      </c>
      <c r="K438" s="104"/>
      <c r="L438" s="104"/>
      <c r="M438" s="104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6.5" customHeight="1" x14ac:dyDescent="0.2">
      <c r="A439" s="29"/>
      <c r="B439" s="16" t="s">
        <v>179</v>
      </c>
      <c r="C439" s="17">
        <v>908</v>
      </c>
      <c r="D439" s="31" t="s">
        <v>53</v>
      </c>
      <c r="E439" s="31" t="s">
        <v>20</v>
      </c>
      <c r="F439" s="17" t="s">
        <v>327</v>
      </c>
      <c r="G439" s="22">
        <v>200</v>
      </c>
      <c r="H439" s="23"/>
      <c r="I439" s="95">
        <v>40</v>
      </c>
      <c r="J439" s="111">
        <v>40</v>
      </c>
      <c r="K439" s="104"/>
      <c r="L439" s="104"/>
      <c r="M439" s="104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idden="1" x14ac:dyDescent="0.2">
      <c r="A440" s="29"/>
      <c r="B440" s="40" t="s">
        <v>330</v>
      </c>
      <c r="C440" s="17">
        <v>908</v>
      </c>
      <c r="D440" s="31" t="s">
        <v>53</v>
      </c>
      <c r="E440" s="31" t="s">
        <v>20</v>
      </c>
      <c r="F440" s="17" t="s">
        <v>329</v>
      </c>
      <c r="G440" s="22"/>
      <c r="H440" s="23"/>
      <c r="I440" s="95">
        <f>I441</f>
        <v>0</v>
      </c>
      <c r="J440" s="111">
        <f>J441</f>
        <v>0</v>
      </c>
      <c r="K440" s="104"/>
      <c r="L440" s="104"/>
      <c r="M440" s="104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37.5" hidden="1" x14ac:dyDescent="0.2">
      <c r="A441" s="29"/>
      <c r="B441" s="38" t="s">
        <v>179</v>
      </c>
      <c r="C441" s="54">
        <v>908</v>
      </c>
      <c r="D441" s="55" t="s">
        <v>53</v>
      </c>
      <c r="E441" s="55" t="s">
        <v>20</v>
      </c>
      <c r="F441" s="54" t="s">
        <v>329</v>
      </c>
      <c r="G441" s="56">
        <v>200</v>
      </c>
      <c r="H441" s="57"/>
      <c r="I441" s="99"/>
      <c r="J441" s="114"/>
      <c r="K441" s="104"/>
      <c r="L441" s="104"/>
      <c r="M441" s="104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75" x14ac:dyDescent="0.2">
      <c r="A442" s="29"/>
      <c r="B442" s="30" t="s">
        <v>106</v>
      </c>
      <c r="C442" s="17">
        <v>908</v>
      </c>
      <c r="D442" s="31" t="s">
        <v>53</v>
      </c>
      <c r="E442" s="31" t="s">
        <v>20</v>
      </c>
      <c r="F442" s="17" t="s">
        <v>220</v>
      </c>
      <c r="G442" s="22"/>
      <c r="H442" s="23"/>
      <c r="I442" s="95">
        <f>I443</f>
        <v>100</v>
      </c>
      <c r="J442" s="111">
        <f>J443</f>
        <v>100</v>
      </c>
      <c r="K442" s="104"/>
      <c r="L442" s="104"/>
      <c r="M442" s="104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56.25" x14ac:dyDescent="0.2">
      <c r="A443" s="29"/>
      <c r="B443" s="30" t="s">
        <v>350</v>
      </c>
      <c r="C443" s="17">
        <v>908</v>
      </c>
      <c r="D443" s="31" t="s">
        <v>53</v>
      </c>
      <c r="E443" s="31" t="s">
        <v>20</v>
      </c>
      <c r="F443" s="17" t="s">
        <v>406</v>
      </c>
      <c r="G443" s="22"/>
      <c r="H443" s="23"/>
      <c r="I443" s="95">
        <f>I445</f>
        <v>100</v>
      </c>
      <c r="J443" s="111">
        <f>J445</f>
        <v>100</v>
      </c>
      <c r="K443" s="104"/>
      <c r="L443" s="104"/>
      <c r="M443" s="104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56.25" x14ac:dyDescent="0.2">
      <c r="A444" s="29"/>
      <c r="B444" s="30" t="s">
        <v>393</v>
      </c>
      <c r="C444" s="17">
        <v>908</v>
      </c>
      <c r="D444" s="31" t="s">
        <v>53</v>
      </c>
      <c r="E444" s="31" t="s">
        <v>20</v>
      </c>
      <c r="F444" s="17" t="s">
        <v>394</v>
      </c>
      <c r="G444" s="22"/>
      <c r="H444" s="23"/>
      <c r="I444" s="95">
        <f>I445</f>
        <v>100</v>
      </c>
      <c r="J444" s="111">
        <f>J445</f>
        <v>100</v>
      </c>
      <c r="K444" s="104"/>
      <c r="L444" s="104"/>
      <c r="M444" s="104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21.75" customHeight="1" x14ac:dyDescent="0.2">
      <c r="A445" s="29"/>
      <c r="B445" s="30" t="s">
        <v>179</v>
      </c>
      <c r="C445" s="17">
        <v>908</v>
      </c>
      <c r="D445" s="31" t="s">
        <v>53</v>
      </c>
      <c r="E445" s="31" t="s">
        <v>20</v>
      </c>
      <c r="F445" s="17" t="s">
        <v>394</v>
      </c>
      <c r="G445" s="22">
        <v>200</v>
      </c>
      <c r="H445" s="23"/>
      <c r="I445" s="95">
        <v>100</v>
      </c>
      <c r="J445" s="111">
        <v>100</v>
      </c>
      <c r="K445" s="104"/>
      <c r="L445" s="104"/>
      <c r="M445" s="104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idden="1" x14ac:dyDescent="0.2">
      <c r="A446" s="29"/>
      <c r="B446" s="9" t="s">
        <v>371</v>
      </c>
      <c r="C446" s="41">
        <v>908</v>
      </c>
      <c r="D446" s="49" t="s">
        <v>53</v>
      </c>
      <c r="E446" s="49" t="s">
        <v>25</v>
      </c>
      <c r="F446" s="41" t="s">
        <v>230</v>
      </c>
      <c r="G446" s="19"/>
      <c r="H446" s="58"/>
      <c r="I446" s="95">
        <f t="shared" ref="I446:J448" si="28">I447</f>
        <v>0</v>
      </c>
      <c r="J446" s="111">
        <f t="shared" si="28"/>
        <v>0</v>
      </c>
      <c r="K446" s="104"/>
      <c r="L446" s="104"/>
      <c r="M446" s="104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225" hidden="1" x14ac:dyDescent="0.2">
      <c r="A447" s="29"/>
      <c r="B447" s="30" t="s">
        <v>372</v>
      </c>
      <c r="C447" s="41">
        <v>908</v>
      </c>
      <c r="D447" s="49" t="s">
        <v>53</v>
      </c>
      <c r="E447" s="49" t="s">
        <v>25</v>
      </c>
      <c r="F447" s="41" t="s">
        <v>373</v>
      </c>
      <c r="G447" s="19"/>
      <c r="H447" s="58"/>
      <c r="I447" s="95">
        <f t="shared" si="28"/>
        <v>0</v>
      </c>
      <c r="J447" s="111">
        <f t="shared" si="28"/>
        <v>0</v>
      </c>
      <c r="K447" s="104"/>
      <c r="L447" s="104"/>
      <c r="M447" s="104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56.25" hidden="1" x14ac:dyDescent="0.2">
      <c r="A448" s="29"/>
      <c r="B448" s="30" t="s">
        <v>374</v>
      </c>
      <c r="C448" s="41">
        <v>908</v>
      </c>
      <c r="D448" s="49" t="s">
        <v>53</v>
      </c>
      <c r="E448" s="49" t="s">
        <v>25</v>
      </c>
      <c r="F448" s="41" t="s">
        <v>375</v>
      </c>
      <c r="G448" s="19"/>
      <c r="H448" s="58"/>
      <c r="I448" s="95">
        <f t="shared" si="28"/>
        <v>0</v>
      </c>
      <c r="J448" s="111">
        <f t="shared" si="28"/>
        <v>0</v>
      </c>
      <c r="K448" s="104"/>
      <c r="L448" s="104"/>
      <c r="M448" s="104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37.5" hidden="1" x14ac:dyDescent="0.2">
      <c r="A449" s="29"/>
      <c r="B449" s="30" t="s">
        <v>50</v>
      </c>
      <c r="C449" s="41">
        <v>908</v>
      </c>
      <c r="D449" s="49" t="s">
        <v>53</v>
      </c>
      <c r="E449" s="49" t="s">
        <v>25</v>
      </c>
      <c r="F449" s="41" t="s">
        <v>375</v>
      </c>
      <c r="G449" s="19">
        <v>400</v>
      </c>
      <c r="H449" s="58"/>
      <c r="I449" s="95"/>
      <c r="J449" s="111"/>
      <c r="K449" s="104"/>
      <c r="L449" s="104"/>
      <c r="M449" s="104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9.5" thickBot="1" x14ac:dyDescent="0.25">
      <c r="A450" s="53"/>
      <c r="B450" s="30" t="s">
        <v>119</v>
      </c>
      <c r="C450" s="41">
        <v>908</v>
      </c>
      <c r="D450" s="49" t="s">
        <v>47</v>
      </c>
      <c r="E450" s="49"/>
      <c r="F450" s="41"/>
      <c r="G450" s="19"/>
      <c r="H450" s="59"/>
      <c r="I450" s="95">
        <f t="shared" ref="I450:J453" si="29">I451</f>
        <v>2000</v>
      </c>
      <c r="J450" s="111">
        <f t="shared" si="29"/>
        <v>2000</v>
      </c>
      <c r="K450" s="104"/>
      <c r="L450" s="104"/>
      <c r="M450" s="104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x14ac:dyDescent="0.2">
      <c r="A451" s="80"/>
      <c r="B451" s="30" t="s">
        <v>120</v>
      </c>
      <c r="C451" s="41">
        <v>908</v>
      </c>
      <c r="D451" s="49" t="s">
        <v>47</v>
      </c>
      <c r="E451" s="49" t="s">
        <v>25</v>
      </c>
      <c r="F451" s="41"/>
      <c r="G451" s="19"/>
      <c r="H451" s="59"/>
      <c r="I451" s="95">
        <f t="shared" si="29"/>
        <v>2000</v>
      </c>
      <c r="J451" s="111">
        <f t="shared" si="29"/>
        <v>2000</v>
      </c>
      <c r="K451" s="104"/>
      <c r="L451" s="104"/>
      <c r="M451" s="104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37.5" x14ac:dyDescent="0.2">
      <c r="A452" s="29"/>
      <c r="B452" s="79" t="s">
        <v>83</v>
      </c>
      <c r="C452" s="41">
        <v>908</v>
      </c>
      <c r="D452" s="49" t="s">
        <v>47</v>
      </c>
      <c r="E452" s="49" t="s">
        <v>25</v>
      </c>
      <c r="F452" s="41" t="s">
        <v>171</v>
      </c>
      <c r="G452" s="19"/>
      <c r="H452" s="59"/>
      <c r="I452" s="95">
        <f t="shared" si="29"/>
        <v>2000</v>
      </c>
      <c r="J452" s="111">
        <f t="shared" si="29"/>
        <v>2000</v>
      </c>
      <c r="K452" s="106"/>
      <c r="L452" s="106"/>
      <c r="M452" s="106"/>
    </row>
    <row r="453" spans="1:27" ht="18.75" customHeight="1" x14ac:dyDescent="0.2">
      <c r="A453" s="29"/>
      <c r="B453" s="79" t="s">
        <v>121</v>
      </c>
      <c r="C453" s="41">
        <v>908</v>
      </c>
      <c r="D453" s="49" t="s">
        <v>47</v>
      </c>
      <c r="E453" s="49" t="s">
        <v>25</v>
      </c>
      <c r="F453" s="41" t="s">
        <v>307</v>
      </c>
      <c r="G453" s="19"/>
      <c r="H453" s="59"/>
      <c r="I453" s="95">
        <f t="shared" si="29"/>
        <v>2000</v>
      </c>
      <c r="J453" s="111">
        <f t="shared" si="29"/>
        <v>2000</v>
      </c>
      <c r="K453" s="106"/>
      <c r="L453" s="106"/>
      <c r="M453" s="106"/>
    </row>
    <row r="454" spans="1:27" ht="23.25" customHeight="1" thickBot="1" x14ac:dyDescent="0.25">
      <c r="A454" s="29"/>
      <c r="B454" s="81" t="s">
        <v>23</v>
      </c>
      <c r="C454" s="75">
        <v>908</v>
      </c>
      <c r="D454" s="65" t="s">
        <v>47</v>
      </c>
      <c r="E454" s="65" t="s">
        <v>25</v>
      </c>
      <c r="F454" s="75" t="s">
        <v>307</v>
      </c>
      <c r="G454" s="71">
        <v>800</v>
      </c>
      <c r="H454" s="72"/>
      <c r="I454" s="99">
        <v>2000</v>
      </c>
      <c r="J454" s="114">
        <v>2000</v>
      </c>
      <c r="K454" s="106"/>
      <c r="L454" s="106"/>
      <c r="M454" s="106"/>
    </row>
    <row r="455" spans="1:27" ht="19.5" thickBot="1" x14ac:dyDescent="0.25">
      <c r="A455" s="115"/>
      <c r="B455" s="82" t="s">
        <v>64</v>
      </c>
      <c r="C455" s="83" t="s">
        <v>0</v>
      </c>
      <c r="D455" s="83" t="s">
        <v>0</v>
      </c>
      <c r="E455" s="83" t="s">
        <v>0</v>
      </c>
      <c r="F455" s="83" t="s">
        <v>0</v>
      </c>
      <c r="G455" s="84" t="s">
        <v>0</v>
      </c>
      <c r="H455" s="85"/>
      <c r="I455" s="94">
        <f>I8+I19+I103+I132+I272+I286</f>
        <v>617796.72</v>
      </c>
      <c r="J455" s="94">
        <f>J8+J19+J103+J132+J272+J286</f>
        <v>640289.12</v>
      </c>
      <c r="K455" s="107"/>
      <c r="L455" s="107"/>
      <c r="M455" s="107"/>
      <c r="N455" s="86"/>
    </row>
    <row r="456" spans="1:27" ht="25.5" customHeight="1" x14ac:dyDescent="0.2">
      <c r="I456" s="87"/>
      <c r="J456" s="87"/>
      <c r="O456" s="117"/>
      <c r="P456" s="117"/>
    </row>
    <row r="457" spans="1:27" x14ac:dyDescent="0.2">
      <c r="I457" s="87"/>
      <c r="J457" s="87"/>
      <c r="M457" s="86"/>
      <c r="N457" s="86"/>
    </row>
    <row r="458" spans="1:27" x14ac:dyDescent="0.2">
      <c r="I458" s="87"/>
      <c r="J458" s="87"/>
    </row>
    <row r="459" spans="1:27" ht="37.5" x14ac:dyDescent="0.2">
      <c r="B459" s="1" t="s">
        <v>313</v>
      </c>
      <c r="C459" s="119" t="s">
        <v>443</v>
      </c>
      <c r="D459" s="119"/>
      <c r="E459" s="119"/>
      <c r="F459" s="119"/>
      <c r="G459" s="119"/>
      <c r="H459" s="88"/>
    </row>
    <row r="460" spans="1:27" x14ac:dyDescent="0.2">
      <c r="C460" s="103"/>
      <c r="D460" s="103"/>
      <c r="E460" s="103"/>
      <c r="F460" s="103"/>
      <c r="G460" s="103"/>
      <c r="H460" s="103"/>
    </row>
    <row r="461" spans="1:27" x14ac:dyDescent="0.2">
      <c r="C461" s="103"/>
      <c r="D461" s="103"/>
      <c r="E461" s="103"/>
      <c r="F461" s="103"/>
      <c r="G461" s="103"/>
      <c r="H461" s="103"/>
    </row>
    <row r="462" spans="1:27" x14ac:dyDescent="0.2">
      <c r="C462" s="103"/>
      <c r="D462" s="103"/>
      <c r="E462" s="103"/>
      <c r="F462" s="103"/>
      <c r="G462" s="103"/>
      <c r="H462" s="103"/>
    </row>
    <row r="463" spans="1:27" x14ac:dyDescent="0.2">
      <c r="C463" s="103"/>
      <c r="D463" s="103"/>
      <c r="E463" s="103"/>
      <c r="F463" s="103"/>
      <c r="G463" s="103"/>
      <c r="H463" s="103"/>
    </row>
    <row r="464" spans="1:27" x14ac:dyDescent="0.2">
      <c r="I464" s="87"/>
      <c r="J464" s="87"/>
      <c r="K464" s="87"/>
      <c r="L464" s="87"/>
    </row>
    <row r="465" spans="9:10" x14ac:dyDescent="0.2">
      <c r="I465" s="87"/>
      <c r="J465" s="87"/>
    </row>
    <row r="468" spans="9:10" x14ac:dyDescent="0.2">
      <c r="I468" s="86"/>
      <c r="J468" s="86"/>
    </row>
    <row r="469" spans="9:10" x14ac:dyDescent="0.2">
      <c r="I469" s="86"/>
      <c r="J469" s="86"/>
    </row>
    <row r="474" spans="9:10" x14ac:dyDescent="0.2">
      <c r="I474" s="86"/>
      <c r="J474" s="86"/>
    </row>
  </sheetData>
  <autoFilter ref="A7:J459"/>
  <mergeCells count="7">
    <mergeCell ref="G1:J1"/>
    <mergeCell ref="G2:J2"/>
    <mergeCell ref="O456:P456"/>
    <mergeCell ref="A4:G4"/>
    <mergeCell ref="C459:G459"/>
    <mergeCell ref="A6:H6"/>
    <mergeCell ref="B5:H5"/>
  </mergeCells>
  <pageMargins left="0.23622047244094491" right="0.15748031496062992" top="0.35433070866141736" bottom="0.35433070866141736" header="0.31496062992125984" footer="0.55118110236220474"/>
  <pageSetup paperSize="9" scale="52" fitToHeight="0" orientation="portrait" useFirstPageNumber="1" r:id="rId1"/>
  <headerFooter>
    <oddHeader xml:space="preserve">&amp;CСтраница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2020-11-12T09:38:11Z</dcterms:modified>
</cp:coreProperties>
</file>