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Desktop\Дерево целей 2022 г\Мониторинг КРI\"/>
    </mc:Choice>
  </mc:AlternateContent>
  <bookViews>
    <workbookView xWindow="0" yWindow="0" windowWidth="16380" windowHeight="8196" tabRatio="500"/>
  </bookViews>
  <sheets>
    <sheet name="Лист1" sheetId="1" r:id="rId1"/>
  </sheet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D83" i="1" l="1"/>
  <c r="F77" i="1"/>
  <c r="I77" i="1" s="1"/>
  <c r="E77" i="1"/>
  <c r="D77" i="1"/>
  <c r="I76" i="1"/>
  <c r="H76" i="1"/>
  <c r="G76" i="1"/>
  <c r="I75" i="1"/>
  <c r="H75" i="1"/>
  <c r="G75" i="1"/>
  <c r="I74" i="1"/>
  <c r="H74" i="1"/>
  <c r="G74" i="1"/>
  <c r="I73" i="1"/>
  <c r="H73" i="1"/>
  <c r="G73" i="1"/>
  <c r="I72" i="1"/>
  <c r="H72" i="1"/>
  <c r="G72" i="1"/>
  <c r="D71" i="1"/>
  <c r="I57" i="1"/>
  <c r="H57" i="1"/>
  <c r="G57" i="1"/>
  <c r="D57" i="1"/>
  <c r="I56" i="1"/>
  <c r="H56" i="1"/>
  <c r="G56" i="1"/>
  <c r="F54" i="1"/>
  <c r="E54" i="1"/>
  <c r="D54" i="1"/>
  <c r="I53" i="1"/>
  <c r="I54" i="1" s="1"/>
  <c r="H53" i="1"/>
  <c r="H54" i="1" s="1"/>
  <c r="G53" i="1"/>
  <c r="G54" i="1" s="1"/>
  <c r="I47" i="1"/>
  <c r="H47" i="1"/>
  <c r="F47" i="1"/>
  <c r="G47" i="1" s="1"/>
  <c r="E47" i="1"/>
  <c r="D47" i="1"/>
  <c r="I46" i="1"/>
  <c r="H46" i="1"/>
  <c r="G46" i="1"/>
  <c r="I45" i="1"/>
  <c r="H45" i="1"/>
  <c r="G45" i="1"/>
  <c r="I44" i="1"/>
  <c r="H44" i="1"/>
  <c r="G44" i="1"/>
  <c r="I43" i="1"/>
  <c r="H43" i="1"/>
  <c r="G43" i="1"/>
  <c r="I42" i="1"/>
  <c r="H42" i="1"/>
  <c r="G42" i="1"/>
  <c r="I41" i="1"/>
  <c r="H41" i="1"/>
  <c r="G41" i="1"/>
  <c r="I40" i="1"/>
  <c r="H40" i="1"/>
  <c r="G40" i="1"/>
  <c r="F39" i="1"/>
  <c r="I39" i="1" s="1"/>
  <c r="E39" i="1"/>
  <c r="D39" i="1"/>
  <c r="I38" i="1"/>
  <c r="H38" i="1"/>
  <c r="G38" i="1"/>
  <c r="I37" i="1"/>
  <c r="H37" i="1"/>
  <c r="G37" i="1"/>
  <c r="I36" i="1"/>
  <c r="H36" i="1"/>
  <c r="G36" i="1"/>
  <c r="I35" i="1"/>
  <c r="H35" i="1"/>
  <c r="G35" i="1"/>
  <c r="I34" i="1"/>
  <c r="H34" i="1"/>
  <c r="G34" i="1"/>
  <c r="D33" i="1"/>
  <c r="I30" i="1"/>
  <c r="G30" i="1"/>
  <c r="I29" i="1"/>
  <c r="H29" i="1"/>
  <c r="G29" i="1"/>
  <c r="I28" i="1"/>
  <c r="H28" i="1"/>
  <c r="F28" i="1"/>
  <c r="G28" i="1" s="1"/>
  <c r="E28" i="1"/>
  <c r="D28" i="1"/>
  <c r="G27" i="1"/>
  <c r="I26" i="1"/>
  <c r="H26" i="1"/>
  <c r="G26" i="1"/>
  <c r="I25" i="1"/>
  <c r="H25" i="1"/>
  <c r="G25" i="1"/>
  <c r="F24" i="1"/>
  <c r="G24" i="1" s="1"/>
  <c r="E24" i="1"/>
  <c r="D24" i="1"/>
  <c r="I23" i="1"/>
  <c r="H23" i="1"/>
  <c r="G23" i="1"/>
  <c r="I22" i="1"/>
  <c r="H22" i="1"/>
  <c r="G22" i="1"/>
  <c r="I21" i="1"/>
  <c r="H21" i="1"/>
  <c r="G21" i="1"/>
  <c r="I20" i="1"/>
  <c r="H20" i="1"/>
  <c r="G20" i="1"/>
  <c r="G19" i="1"/>
  <c r="F18" i="1"/>
  <c r="E18" i="1"/>
  <c r="H18" i="1" s="1"/>
  <c r="D18" i="1"/>
  <c r="I18" i="1" s="1"/>
  <c r="I17" i="1"/>
  <c r="H17" i="1"/>
  <c r="G17" i="1"/>
  <c r="I16" i="1"/>
  <c r="H16" i="1"/>
  <c r="G16" i="1"/>
  <c r="I15" i="1"/>
  <c r="H15" i="1"/>
  <c r="G15" i="1"/>
  <c r="I14" i="1"/>
  <c r="H14" i="1"/>
  <c r="G14" i="1"/>
  <c r="I13" i="1"/>
  <c r="H13" i="1"/>
  <c r="G13" i="1"/>
  <c r="G18" i="1" s="1"/>
  <c r="H10" i="1"/>
  <c r="G10" i="1"/>
  <c r="F10" i="1"/>
  <c r="I10" i="1" s="1"/>
  <c r="E10" i="1"/>
  <c r="D10" i="1"/>
  <c r="I9" i="1"/>
  <c r="H9" i="1"/>
  <c r="G9" i="1"/>
  <c r="I8" i="1"/>
  <c r="H8" i="1"/>
  <c r="G8" i="1"/>
  <c r="I7" i="1"/>
  <c r="H7" i="1"/>
  <c r="G7" i="1"/>
  <c r="I24" i="1" l="1"/>
  <c r="H24" i="1"/>
  <c r="G77" i="1"/>
  <c r="G39" i="1"/>
  <c r="H77" i="1"/>
  <c r="H39" i="1"/>
</calcChain>
</file>

<file path=xl/sharedStrings.xml><?xml version="1.0" encoding="utf-8"?>
<sst xmlns="http://schemas.openxmlformats.org/spreadsheetml/2006/main" count="121" uniqueCount="112">
  <si>
    <t>Информация о достижении показателей эффективности (KPI в составе показателей эффективности) по муниципальному образованию</t>
  </si>
  <si>
    <t>Гиагинский район</t>
  </si>
  <si>
    <t>по состоянию на 01.04.2022 г.</t>
  </si>
  <si>
    <t>№</t>
  </si>
  <si>
    <t>Наименование показателя эффективности</t>
  </si>
  <si>
    <t>Наименование компонента (KPI)</t>
  </si>
  <si>
    <t>2022 год</t>
  </si>
  <si>
    <t>Примечание</t>
  </si>
  <si>
    <t>план на год</t>
  </si>
  <si>
    <t>план на период</t>
  </si>
  <si>
    <t>факт за период</t>
  </si>
  <si>
    <t>отклонение</t>
  </si>
  <si>
    <t>% исполнения за период</t>
  </si>
  <si>
    <t>% исполнения за год</t>
  </si>
  <si>
    <t>Численность населения субъекта Российской Федерации</t>
  </si>
  <si>
    <t>Количество рождений первого ребенка</t>
  </si>
  <si>
    <t xml:space="preserve">Количество рождений второго ребенка </t>
  </si>
  <si>
    <t>Количество рождений третьего и более ребенка</t>
  </si>
  <si>
    <t>Итого:</t>
  </si>
  <si>
    <t>Ожидаемая продолжительность жизни при рождении</t>
  </si>
  <si>
    <t>Показатель не декомпозируется на муниципальные образования</t>
  </si>
  <si>
    <t>Уровень бедности</t>
  </si>
  <si>
    <t>Доля граждан, систематически занимающихся физической культурой и спортом</t>
  </si>
  <si>
    <t>численность граждан в возрасте 3-15 лет, систематически занимающихся спортом</t>
  </si>
  <si>
    <t>численность граждан в возрасте 16-18 лет, систематически занимающихся спортом</t>
  </si>
  <si>
    <t>численность граждан в возрасте 19-29 лет, систематически занимающихся спортом</t>
  </si>
  <si>
    <t>численность граждан в возрасте 30-54/59 лет, систематически занимающихся спортом</t>
  </si>
  <si>
    <t>численность граждан в возрасте 54/59-79 лет, систематически занимающихся спортом</t>
  </si>
  <si>
    <t>Уровень образования</t>
  </si>
  <si>
    <t>Численность  детей от 2 месяцев до 8 лет, нуждающихся в получении места в ДОУ</t>
  </si>
  <si>
    <t xml:space="preserve">Обучающиеся в 1-4 классах в возрасте 15 - 21 лет </t>
  </si>
  <si>
    <t xml:space="preserve">Обучающиеся в 5-9 классах в возрасте 15 - 21 лет </t>
  </si>
  <si>
    <t xml:space="preserve">Обучающиеся в 10-11 (12) классах в возрасте 15 - 21 лет </t>
  </si>
  <si>
    <t xml:space="preserve">Обучающиеся с интеллектуальными нарушениями в возрасте 15 - 21 лет </t>
  </si>
  <si>
    <t>Итого обучающихся в возрасте 15-21 лет:</t>
  </si>
  <si>
    <t>Эффективность системы выявления, поддержки и развития способностей и талантов у детей и молодежи</t>
  </si>
  <si>
    <t>Количество детей в возрасте от 5 до 18 лет, охваченных услугами дополнительного образования в сфере образования</t>
  </si>
  <si>
    <t>Количество детей в возрасте от 5 до 18 лет, охваченных услугами дополнительного образования в сфере культуры</t>
  </si>
  <si>
    <t>Количество детей в возрасте от 5 до 18 лет, охваченных услугами дополнительного образования в сфере спорта</t>
  </si>
  <si>
    <t>Итого количество детей, охваченных дополнительным образованием</t>
  </si>
  <si>
    <t>Численность детей и молодежи в возрасте от 7 до 35 лет, ставших победителями или призерами олимпиад и иных конкурсных мероприятий</t>
  </si>
  <si>
    <t>Доля граждан, занимающихся добровольческой (волонтерской) деятельностью</t>
  </si>
  <si>
    <t>Количество обучающихся, занимающихся добровольческой (волонтерской) деятельностью</t>
  </si>
  <si>
    <t>Условия для воспитания гармонично развитой и социально ответственной личности</t>
  </si>
  <si>
    <t>Количество работников сферы культуры, прошедших повышение квалификации</t>
  </si>
  <si>
    <t>Количество работников сферы образования, прошедших повышение квалификации</t>
  </si>
  <si>
    <t>Итого работников, прошедших повышение квалификации:</t>
  </si>
  <si>
    <t>Число участников проекта "Культура для школьников"</t>
  </si>
  <si>
    <t>Число молодых людей, задействованных в мероприятиях по вовлечению в творческую деятельность</t>
  </si>
  <si>
    <t>Число молодых людей, принявших участие в мероприятиях патриотической направленности</t>
  </si>
  <si>
    <t>Число обучающихся образовательных организаций (общего и среднего профессионального образования), охваченных программами воспитания</t>
  </si>
  <si>
    <t>Число участников мероприятий, направленных на укрепление общероссийского гражданского единства</t>
  </si>
  <si>
    <t>Итого число участников мероприятий:</t>
  </si>
  <si>
    <t>Число посещений культурных мероприятий</t>
  </si>
  <si>
    <t>Библиотеки</t>
  </si>
  <si>
    <t>Культурно-массовые мероприятия</t>
  </si>
  <si>
    <t>Музеи</t>
  </si>
  <si>
    <t>Театры</t>
  </si>
  <si>
    <t>Концерты</t>
  </si>
  <si>
    <t>Кинотеатры</t>
  </si>
  <si>
    <t>ДШИ</t>
  </si>
  <si>
    <t>Количество семей, улучшивших жилищные условия</t>
  </si>
  <si>
    <t>Обеспечение жильем молодых семей</t>
  </si>
  <si>
    <t>Улучшение жилищных условий граждан, проживающих на сельских территориях</t>
  </si>
  <si>
    <t>Количество семей, зарегистрировавших право собственности на основании договора участия долевого строительства</t>
  </si>
  <si>
    <t>Зарегистрировано прав собственности  на основании справки о полной выплате паевого взноса членом ЖСК</t>
  </si>
  <si>
    <t>Количество семей, переселенных из аварийных домов</t>
  </si>
  <si>
    <t>Количество семей, построивших индивидуальный жилой дом за счет собственных и заемных средств</t>
  </si>
  <si>
    <t>Объем жилищного строительства</t>
  </si>
  <si>
    <t>Ввод МКД</t>
  </si>
  <si>
    <t>Ввод ИЖС по Республике Адыгея</t>
  </si>
  <si>
    <t>Итого ввод жилья:</t>
  </si>
  <si>
    <t>Качество городской среды</t>
  </si>
  <si>
    <t>МО не участвует в достижении данного показателя</t>
  </si>
  <si>
    <t>Доля дорожной сети в крупнейших городских агломерациях, соответствующая нормативам</t>
  </si>
  <si>
    <t>Качество окружающей среды</t>
  </si>
  <si>
    <t>Объем выбросов загрязняющих веществ в атмосферу</t>
  </si>
  <si>
    <t xml:space="preserve">Объема сброса загрязненных (недостаточно очищенных) сточных вод </t>
  </si>
  <si>
    <t xml:space="preserve">Увеличение численности населения, охваченного качественной питьевой водой (централизованное водоснабжение) </t>
  </si>
  <si>
    <t xml:space="preserve">Объем ТКО, направленных на Обработку (сортировку) </t>
  </si>
  <si>
    <t>Ликвидация несанкционированных свалок</t>
  </si>
  <si>
    <t>с 2022 года</t>
  </si>
  <si>
    <t>Темп роста (индекс роста) реальной среднемесячной заработной платы (прогноз)</t>
  </si>
  <si>
    <t>Среднемесячная заработная плата работников крупных и средних предприятий бюджетного сектора</t>
  </si>
  <si>
    <t>Разбивка по районам не предоставлена, т.к. декомпозиция по показателю эффективности на 2022 год еще не произведена. Данные за 2021 год являются не полными, после направления Краснодарстатом статотчетности  будет произведена корректировка данных</t>
  </si>
  <si>
    <t>Среднемесячная заработная плата работников предприятий с численностью до 10 человек внебюджетного сектора</t>
  </si>
  <si>
    <t>Темп роста (индекс роста) реального среднедушевого денежного дохода населения (прогноз)</t>
  </si>
  <si>
    <t>Доходы от продажи товаров на рынках и ярмарках физическими лицами, млн рублей</t>
  </si>
  <si>
    <t xml:space="preserve"> Фактические данные за январь-сентябрь 2021 года, в целом за 2021 год будут предоставлены после направления Краснодарстатом статотчетности</t>
  </si>
  <si>
    <t>Доходы от продажи товаров вне рынков индивидуальными предпринимателями, млн рублей</t>
  </si>
  <si>
    <t>Доходы от деятельности индивидуальных предпринимателей в общественном питании, млн рублей</t>
  </si>
  <si>
    <t>Доходы от оказания услуг индивидуальными предпринимателями по каналам реализации, млн рублей</t>
  </si>
  <si>
    <t>Темп роста (индекс роста) физического объема инвестиций в основной капитал, за исключением инвестиций инфраструктурных монополий (федеральные проекты) и бюджетных ассигнований федерального бюджета</t>
  </si>
  <si>
    <t>Объем инвестиций по крупным и средним предприятиям, млн руб.</t>
  </si>
  <si>
    <t>Данные  являются не полными, после направления Краснодарстатом статотчетности  будет произведена корректировка данных</t>
  </si>
  <si>
    <t>Численность занятых в сфере малого и среднего предпринимательства, включая индивидуальных предпринимателей и самозанятых</t>
  </si>
  <si>
    <t>Число работников юридических лиц (средние, малые и микропредприятия)</t>
  </si>
  <si>
    <t>Данные на 10.10.2021 года. Данные являются не полными, после направления налоговой отчетности  будет произведена корректировка данных</t>
  </si>
  <si>
    <t>Число работников индивидуальных предпринимателей</t>
  </si>
  <si>
    <t xml:space="preserve">Индивидуальные предприниматели-субъекты МСП </t>
  </si>
  <si>
    <t>Налогоплательщики налога на профессиональный доход (самозанятые)</t>
  </si>
  <si>
    <t>"Цифровая зрелость" органов государственной власти субъектов Российской Федерации, органов местного самоуправления и организаций в сфере здравоохранения, образования, городского хозяйства и строительства, общественного транспорта, подразумевающая использование ими отечественных информационно-технологических решений</t>
  </si>
  <si>
    <t>Доля учащихся, по которым осуществляется ведение цифрового профиля</t>
  </si>
  <si>
    <t>386 из 3858 учащихся</t>
  </si>
  <si>
    <t>Доля учащихся, которым предложены рекомендации по повышению качества обучения и формированию индивидуальных траекторий с использованием данных цифрового портфолио учащегося</t>
  </si>
  <si>
    <t>Доля педагогических работников, получивших возможность использования верифицированного цифрового образовательного контента и цифровых образовательных сервисов</t>
  </si>
  <si>
    <t>57 из 377 педагогических работников</t>
  </si>
  <si>
    <t>Доля учащихся, имеющих возможность бесплатного доступа к верифицированному цифровому образовательному контенту и сервисам для самостоятельной подготовки</t>
  </si>
  <si>
    <t>Доля заданий в электронной форме для учащихся, проверяемых с использованием технологий автоматизированной проверки</t>
  </si>
  <si>
    <t>1100 заданий в электронной форме из 11000</t>
  </si>
  <si>
    <t>Итого по отрасли "Образование"</t>
  </si>
  <si>
    <t>Разбивка по районам не предоставлена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</si>
</sst>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4" x14ac:knownFonts="1">
    <font>
      <sz val="11"/>
      <color rgb="FF000000"/>
      <name val="Calibri"/>
      <family val="2"/>
      <charset val="204"/>
    </font>
    <font>
      <sz val="10"/>
      <color rgb="FF000000"/>
      <name val="Calibri"/>
      <family val="2"/>
      <charset val="204"/>
    </font>
    <font>
      <b/>
      <sz val="14"/>
      <color rgb="FF000000"/>
      <name val="Calibri"/>
      <family val="2"/>
      <charset val="204"/>
    </font>
    <font>
      <b/>
      <i/>
      <sz val="14"/>
      <color rgb="FF000000"/>
      <name val="Calibri"/>
      <family val="2"/>
      <charset val="204"/>
    </font>
    <font>
      <i/>
      <sz val="14"/>
      <color rgb="FF000000"/>
      <name val="Calibri"/>
      <family val="2"/>
      <charset val="204"/>
    </font>
    <font>
      <b/>
      <sz val="11"/>
      <color rgb="FF000000"/>
      <name val="Calibri"/>
      <family val="2"/>
      <charset val="204"/>
    </font>
    <font>
      <b/>
      <sz val="10"/>
      <color rgb="FF000000"/>
      <name val="Calibri"/>
      <family val="2"/>
      <charset val="204"/>
    </font>
    <font>
      <sz val="11"/>
      <name val="Calibri"/>
      <family val="2"/>
      <charset val="204"/>
    </font>
    <font>
      <sz val="11"/>
      <color rgb="FF9C5700"/>
      <name val="Calibri"/>
      <family val="2"/>
      <charset val="204"/>
    </font>
    <font>
      <sz val="11"/>
      <color rgb="FF006100"/>
      <name val="Calibri"/>
      <family val="2"/>
      <charset val="204"/>
    </font>
    <font>
      <sz val="10"/>
      <color rgb="FFFF0000"/>
      <name val="Calibri"/>
      <family val="2"/>
      <charset val="204"/>
    </font>
    <font>
      <b/>
      <sz val="11"/>
      <name val="Calibri"/>
      <family val="2"/>
      <charset val="204"/>
    </font>
    <font>
      <sz val="11"/>
      <color rgb="FF000000"/>
      <name val="Calibri"/>
      <family val="2"/>
      <charset val="204"/>
    </font>
    <font>
      <sz val="11"/>
      <color rgb="FF7030A0"/>
      <name val="Calibri"/>
      <family val="2"/>
      <charset val="204"/>
    </font>
  </fonts>
  <fills count="15">
    <fill>
      <patternFill patternType="none"/>
    </fill>
    <fill>
      <patternFill patternType="gray125"/>
    </fill>
    <fill>
      <patternFill patternType="solid">
        <fgColor rgb="FFFFEB9C"/>
        <bgColor rgb="FFFFFFCC"/>
      </patternFill>
    </fill>
    <fill>
      <patternFill patternType="solid">
        <fgColor rgb="FFC6EFCE"/>
        <bgColor rgb="FFCCFFFF"/>
      </patternFill>
    </fill>
    <fill>
      <patternFill patternType="solid">
        <fgColor rgb="FFFFFFFF"/>
        <bgColor rgb="FFFFFFCC"/>
      </patternFill>
    </fill>
    <fill>
      <patternFill patternType="solid">
        <fgColor rgb="FFFFFF00"/>
        <bgColor rgb="FFFFFF00"/>
      </patternFill>
    </fill>
    <fill>
      <patternFill patternType="solid">
        <fgColor rgb="FF92D050"/>
        <bgColor rgb="FFC0C0C0"/>
      </patternFill>
    </fill>
    <fill>
      <patternFill patternType="solid">
        <fgColor rgb="FFFF5050"/>
        <bgColor rgb="FFFF8080"/>
      </patternFill>
    </fill>
    <fill>
      <patternFill patternType="solid">
        <fgColor rgb="FFFF0000"/>
        <bgColor rgb="FFFF5050"/>
      </patternFill>
    </fill>
    <fill>
      <patternFill patternType="solid">
        <fgColor rgb="FFFF0000"/>
        <bgColor rgb="FFFFFFCC"/>
      </patternFill>
    </fill>
    <fill>
      <patternFill patternType="solid">
        <fgColor rgb="FF00B050"/>
        <bgColor rgb="FFC0C0C0"/>
      </patternFill>
    </fill>
    <fill>
      <patternFill patternType="solid">
        <fgColor rgb="FFFF0000"/>
        <bgColor indexed="64"/>
      </patternFill>
    </fill>
    <fill>
      <patternFill patternType="solid">
        <fgColor rgb="FFFFC000"/>
        <bgColor indexed="64"/>
      </patternFill>
    </fill>
    <fill>
      <patternFill patternType="solid">
        <fgColor rgb="FFFFC000"/>
        <bgColor rgb="FFFFFFCC"/>
      </patternFill>
    </fill>
    <fill>
      <patternFill patternType="solid">
        <fgColor rgb="FFFF0000"/>
        <bgColor rgb="FFFF808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9" fontId="12" fillId="0" borderId="0" applyBorder="0" applyProtection="0"/>
    <xf numFmtId="0" fontId="8" fillId="2" borderId="0" applyBorder="0" applyProtection="0"/>
    <xf numFmtId="0" fontId="9" fillId="3" borderId="0" applyBorder="0" applyProtection="0"/>
  </cellStyleXfs>
  <cellXfs count="112">
    <xf numFmtId="0" fontId="0" fillId="0" borderId="0" xfId="0"/>
    <xf numFmtId="0" fontId="0" fillId="4" borderId="1" xfId="0" applyFont="1" applyFill="1" applyBorder="1" applyAlignment="1">
      <alignment vertical="center" wrapText="1"/>
    </xf>
    <xf numFmtId="0" fontId="0" fillId="0" borderId="2" xfId="0" applyFont="1" applyBorder="1" applyAlignment="1">
      <alignment horizontal="center" vertical="center" wrapText="1"/>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Font="1" applyAlignment="1">
      <alignment vertical="center" wrapText="1"/>
    </xf>
    <xf numFmtId="0" fontId="1" fillId="0" borderId="0" xfId="0" applyFont="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vertical="center" wrapText="1"/>
    </xf>
    <xf numFmtId="0" fontId="1"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0" fillId="4"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164" fontId="0" fillId="0" borderId="1" xfId="1" applyNumberFormat="1" applyFont="1" applyBorder="1" applyAlignment="1" applyProtection="1">
      <alignment horizontal="center" vertical="center" wrapText="1"/>
    </xf>
    <xf numFmtId="0" fontId="1" fillId="0" borderId="1" xfId="0" applyFont="1" applyBorder="1" applyAlignment="1">
      <alignment horizontal="center" vertical="center" wrapText="1"/>
    </xf>
    <xf numFmtId="0" fontId="0" fillId="0" borderId="0" xfId="0" applyFont="1" applyAlignment="1">
      <alignment horizontal="center" vertical="center" wrapText="1"/>
    </xf>
    <xf numFmtId="0" fontId="5" fillId="0" borderId="1" xfId="0" applyFont="1" applyBorder="1" applyAlignment="1">
      <alignment vertical="center" wrapText="1"/>
    </xf>
    <xf numFmtId="0" fontId="5" fillId="5" borderId="1" xfId="0" applyFont="1" applyFill="1" applyBorder="1" applyAlignment="1">
      <alignment horizontal="center" vertical="center" wrapText="1"/>
    </xf>
    <xf numFmtId="0" fontId="0" fillId="0" borderId="1" xfId="0" applyFont="1" applyBorder="1" applyAlignment="1">
      <alignment wrapText="1"/>
    </xf>
    <xf numFmtId="0" fontId="0" fillId="0" borderId="1" xfId="0" applyFont="1" applyBorder="1" applyAlignment="1">
      <alignment horizontal="center" vertical="center"/>
    </xf>
    <xf numFmtId="0" fontId="0" fillId="6" borderId="1" xfId="0" applyFont="1" applyFill="1" applyBorder="1" applyAlignment="1">
      <alignment horizontal="center" vertical="center" wrapText="1"/>
    </xf>
    <xf numFmtId="2" fontId="0" fillId="6"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6" borderId="1" xfId="0" applyFont="1" applyFill="1" applyBorder="1" applyAlignment="1">
      <alignment horizontal="center" vertical="center"/>
    </xf>
    <xf numFmtId="0" fontId="5" fillId="4" borderId="1" xfId="0" applyFont="1" applyFill="1" applyBorder="1" applyAlignment="1">
      <alignment vertical="center" wrapText="1"/>
    </xf>
    <xf numFmtId="164" fontId="5" fillId="5" borderId="1" xfId="0" applyNumberFormat="1" applyFont="1" applyFill="1" applyBorder="1" applyAlignment="1">
      <alignment horizontal="center" vertical="center" wrapText="1"/>
    </xf>
    <xf numFmtId="164" fontId="5" fillId="0" borderId="1" xfId="0" applyNumberFormat="1" applyFont="1" applyBorder="1" applyAlignment="1">
      <alignment horizontal="center" vertical="center" wrapText="1"/>
    </xf>
    <xf numFmtId="0" fontId="0" fillId="4" borderId="1" xfId="0" applyFont="1" applyFill="1" applyBorder="1" applyAlignment="1">
      <alignment vertical="center" wrapText="1"/>
    </xf>
    <xf numFmtId="164" fontId="0" fillId="5" borderId="1" xfId="0" applyNumberFormat="1" applyFont="1" applyFill="1" applyBorder="1" applyAlignment="1">
      <alignment horizontal="center" vertical="center" wrapText="1"/>
    </xf>
    <xf numFmtId="164" fontId="0" fillId="0" borderId="1" xfId="0" applyNumberFormat="1" applyFont="1" applyBorder="1" applyAlignment="1">
      <alignment horizontal="center" vertical="center" wrapText="1"/>
    </xf>
    <xf numFmtId="0" fontId="0" fillId="0" borderId="0" xfId="0" applyFont="1" applyAlignment="1">
      <alignment horizontal="center" vertical="center" wrapText="1"/>
    </xf>
    <xf numFmtId="164" fontId="0" fillId="6" borderId="1"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2" fontId="0" fillId="0" borderId="1" xfId="0" applyNumberFormat="1" applyFont="1" applyBorder="1" applyAlignment="1">
      <alignment horizontal="center" vertical="center" wrapText="1"/>
    </xf>
    <xf numFmtId="2" fontId="0" fillId="5" borderId="1" xfId="0" applyNumberFormat="1" applyFont="1" applyFill="1" applyBorder="1" applyAlignment="1">
      <alignment horizontal="center" vertical="center" wrapText="1"/>
    </xf>
    <xf numFmtId="2" fontId="5" fillId="0" borderId="1" xfId="0" applyNumberFormat="1" applyFont="1" applyBorder="1" applyAlignment="1">
      <alignment horizontal="center" vertical="center" wrapText="1"/>
    </xf>
    <xf numFmtId="2" fontId="5" fillId="5" borderId="1" xfId="0" applyNumberFormat="1" applyFont="1" applyFill="1" applyBorder="1" applyAlignment="1">
      <alignment horizontal="center" vertical="center" wrapText="1"/>
    </xf>
    <xf numFmtId="3" fontId="7" fillId="4" borderId="1" xfId="3" applyNumberFormat="1" applyFont="1" applyFill="1" applyBorder="1" applyAlignment="1" applyProtection="1">
      <alignment horizontal="center" vertical="center" wrapText="1"/>
    </xf>
    <xf numFmtId="3" fontId="7" fillId="7" borderId="1" xfId="3" applyNumberFormat="1" applyFont="1" applyFill="1" applyBorder="1" applyAlignment="1" applyProtection="1">
      <alignment horizontal="center" vertical="center" wrapText="1"/>
    </xf>
    <xf numFmtId="0" fontId="0" fillId="0" borderId="1" xfId="0" applyBorder="1" applyAlignment="1">
      <alignment horizontal="center" vertical="center" wrapText="1"/>
    </xf>
    <xf numFmtId="1" fontId="0" fillId="0" borderId="1" xfId="0" applyNumberFormat="1" applyBorder="1" applyAlignment="1">
      <alignment horizontal="center" vertical="center" wrapText="1"/>
    </xf>
    <xf numFmtId="0" fontId="5" fillId="0" borderId="1" xfId="0" applyFont="1" applyBorder="1" applyAlignment="1">
      <alignment horizontal="center" vertical="center" wrapText="1"/>
    </xf>
    <xf numFmtId="0" fontId="0" fillId="6" borderId="1" xfId="0" applyFill="1" applyBorder="1" applyAlignment="1">
      <alignment horizontal="center" vertical="center" wrapText="1"/>
    </xf>
    <xf numFmtId="2" fontId="0" fillId="6" borderId="1" xfId="0" applyNumberFormat="1" applyFill="1" applyBorder="1" applyAlignment="1">
      <alignment horizontal="center" vertical="center" wrapText="1"/>
    </xf>
    <xf numFmtId="2" fontId="0" fillId="0" borderId="1" xfId="0" applyNumberFormat="1" applyBorder="1" applyAlignment="1">
      <alignment horizontal="center" vertical="center" wrapText="1"/>
    </xf>
    <xf numFmtId="0" fontId="0" fillId="5" borderId="1" xfId="0" applyFill="1" applyBorder="1" applyAlignment="1">
      <alignment horizontal="center" vertical="center" wrapText="1"/>
    </xf>
    <xf numFmtId="2" fontId="0" fillId="5" borderId="1" xfId="0" applyNumberFormat="1" applyFill="1" applyBorder="1" applyAlignment="1">
      <alignment horizontal="center" vertical="center" wrapText="1"/>
    </xf>
    <xf numFmtId="3" fontId="0" fillId="0" borderId="1" xfId="0" applyNumberFormat="1" applyBorder="1" applyAlignment="1">
      <alignment horizontal="center" vertical="center" wrapText="1"/>
    </xf>
    <xf numFmtId="3" fontId="0" fillId="6" borderId="1" xfId="0" applyNumberFormat="1" applyFill="1" applyBorder="1" applyAlignment="1">
      <alignment horizontal="center" vertical="center" wrapText="1"/>
    </xf>
    <xf numFmtId="165" fontId="0" fillId="6" borderId="1" xfId="0" applyNumberFormat="1" applyFill="1" applyBorder="1" applyAlignment="1">
      <alignment horizontal="center" vertical="center" wrapText="1"/>
    </xf>
    <xf numFmtId="165" fontId="0" fillId="0" borderId="1" xfId="0" applyNumberFormat="1" applyBorder="1" applyAlignment="1">
      <alignment horizontal="center" vertical="center" wrapText="1"/>
    </xf>
    <xf numFmtId="0" fontId="1" fillId="0" borderId="1" xfId="0" applyFont="1" applyBorder="1" applyAlignment="1">
      <alignment horizontal="center" vertical="center" wrapText="1"/>
    </xf>
    <xf numFmtId="3" fontId="0" fillId="7" borderId="1" xfId="0" applyNumberFormat="1" applyFill="1" applyBorder="1" applyAlignment="1">
      <alignment horizontal="center" vertical="center" wrapText="1"/>
    </xf>
    <xf numFmtId="165" fontId="0" fillId="7" borderId="1" xfId="0" applyNumberFormat="1" applyFill="1" applyBorder="1" applyAlignment="1">
      <alignment horizontal="center" vertical="center" wrapText="1"/>
    </xf>
    <xf numFmtId="0" fontId="10"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6" borderId="1" xfId="0" applyNumberFormat="1" applyFont="1" applyFill="1" applyBorder="1" applyAlignment="1">
      <alignment horizontal="center" vertical="center" wrapText="1"/>
    </xf>
    <xf numFmtId="165" fontId="5" fillId="6" borderId="1" xfId="0" applyNumberFormat="1" applyFont="1" applyFill="1" applyBorder="1" applyAlignment="1">
      <alignment horizontal="center" vertical="center" wrapText="1"/>
    </xf>
    <xf numFmtId="165" fontId="5"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3" fontId="0" fillId="4" borderId="1" xfId="0" applyNumberFormat="1" applyFont="1" applyFill="1" applyBorder="1" applyAlignment="1">
      <alignment horizontal="center" vertical="center" wrapText="1"/>
    </xf>
    <xf numFmtId="3" fontId="0" fillId="0" borderId="1" xfId="0" applyNumberFormat="1" applyFont="1" applyBorder="1" applyAlignment="1">
      <alignment horizontal="center" vertical="center"/>
    </xf>
    <xf numFmtId="0" fontId="0" fillId="0" borderId="1" xfId="0" applyFont="1" applyBorder="1" applyAlignment="1">
      <alignment vertical="top" wrapText="1"/>
    </xf>
    <xf numFmtId="0" fontId="1" fillId="0" borderId="1" xfId="0" applyFont="1" applyBorder="1" applyAlignment="1">
      <alignment horizontal="center" vertical="center"/>
    </xf>
    <xf numFmtId="0" fontId="7" fillId="0" borderId="1" xfId="0" applyFont="1" applyBorder="1" applyAlignment="1">
      <alignment horizontal="center" vertical="center" wrapText="1"/>
    </xf>
    <xf numFmtId="0" fontId="11" fillId="0" borderId="1" xfId="0" applyFont="1" applyBorder="1" applyAlignment="1">
      <alignment horizontal="center" vertical="center" wrapText="1"/>
    </xf>
    <xf numFmtId="165" fontId="0" fillId="0" borderId="1"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6" borderId="1" xfId="0" applyNumberFormat="1" applyFont="1" applyFill="1" applyBorder="1" applyAlignment="1">
      <alignment horizontal="center" vertical="center" wrapText="1"/>
    </xf>
    <xf numFmtId="3" fontId="0" fillId="5" borderId="1" xfId="0" applyNumberFormat="1" applyFont="1" applyFill="1" applyBorder="1" applyAlignment="1">
      <alignment horizontal="center" vertical="center" wrapText="1"/>
    </xf>
    <xf numFmtId="3" fontId="5" fillId="0" borderId="1" xfId="0" applyNumberFormat="1" applyFont="1" applyBorder="1" applyAlignment="1">
      <alignment horizontal="center" vertical="center" wrapText="1"/>
    </xf>
    <xf numFmtId="10" fontId="0" fillId="0" borderId="1" xfId="0" applyNumberFormat="1" applyFont="1" applyBorder="1" applyAlignment="1">
      <alignment horizontal="center" vertical="center" wrapText="1"/>
    </xf>
    <xf numFmtId="10" fontId="5" fillId="0" borderId="1" xfId="0" applyNumberFormat="1" applyFont="1" applyBorder="1" applyAlignment="1">
      <alignment horizontal="center" vertical="center" wrapText="1"/>
    </xf>
    <xf numFmtId="0" fontId="6" fillId="8" borderId="1" xfId="0" applyFont="1" applyFill="1" applyBorder="1" applyAlignment="1">
      <alignment horizontal="center" vertical="center" wrapText="1"/>
    </xf>
    <xf numFmtId="3" fontId="7" fillId="9" borderId="1" xfId="3" applyNumberFormat="1" applyFont="1" applyFill="1" applyBorder="1" applyAlignment="1" applyProtection="1">
      <alignment horizontal="center" vertical="center" wrapText="1"/>
    </xf>
    <xf numFmtId="2" fontId="0" fillId="10" borderId="1" xfId="0" applyNumberFormat="1" applyFont="1" applyFill="1" applyBorder="1" applyAlignment="1">
      <alignment horizontal="center" vertical="center" wrapText="1"/>
    </xf>
    <xf numFmtId="164" fontId="5" fillId="10" borderId="1" xfId="0" applyNumberFormat="1" applyFont="1" applyFill="1" applyBorder="1" applyAlignment="1">
      <alignment horizontal="center" vertical="center" wrapText="1"/>
    </xf>
    <xf numFmtId="2" fontId="5" fillId="10" borderId="1" xfId="0" applyNumberFormat="1" applyFont="1" applyFill="1" applyBorder="1" applyAlignment="1">
      <alignment horizontal="center" vertical="center" wrapText="1"/>
    </xf>
    <xf numFmtId="0" fontId="0" fillId="11" borderId="1" xfId="0" applyFont="1" applyFill="1" applyBorder="1" applyAlignment="1">
      <alignment vertical="center" wrapText="1"/>
    </xf>
    <xf numFmtId="3" fontId="0" fillId="11" borderId="1" xfId="0" applyNumberFormat="1" applyFill="1" applyBorder="1" applyAlignment="1">
      <alignment horizontal="center" vertical="center" wrapText="1"/>
    </xf>
    <xf numFmtId="0" fontId="0" fillId="12" borderId="0" xfId="0" applyFill="1" applyBorder="1" applyAlignment="1">
      <alignment horizontal="center" vertical="center" wrapText="1"/>
    </xf>
    <xf numFmtId="0" fontId="5" fillId="12" borderId="1" xfId="0" applyFont="1" applyFill="1" applyBorder="1" applyAlignment="1">
      <alignment horizontal="center" vertical="center" wrapText="1"/>
    </xf>
    <xf numFmtId="0" fontId="0" fillId="12" borderId="1" xfId="0" applyFont="1" applyFill="1" applyBorder="1" applyAlignment="1">
      <alignment horizontal="center" vertical="center" wrapText="1"/>
    </xf>
    <xf numFmtId="0" fontId="5" fillId="12" borderId="1" xfId="0" applyFont="1" applyFill="1" applyBorder="1" applyAlignment="1">
      <alignment horizontal="center" vertical="center"/>
    </xf>
    <xf numFmtId="0" fontId="0" fillId="12" borderId="1" xfId="0" applyFont="1" applyFill="1" applyBorder="1" applyAlignment="1">
      <alignment vertical="center" wrapText="1"/>
    </xf>
    <xf numFmtId="0" fontId="0" fillId="12" borderId="1" xfId="0" applyFill="1" applyBorder="1" applyAlignment="1">
      <alignment horizontal="center" vertical="center" wrapText="1"/>
    </xf>
    <xf numFmtId="3" fontId="0" fillId="12" borderId="1" xfId="0" applyNumberFormat="1" applyFill="1" applyBorder="1" applyAlignment="1">
      <alignment horizontal="center" vertical="center" wrapText="1"/>
    </xf>
    <xf numFmtId="3" fontId="5" fillId="12" borderId="1" xfId="0" applyNumberFormat="1" applyFont="1" applyFill="1" applyBorder="1" applyAlignment="1">
      <alignment horizontal="center" vertical="center" wrapText="1"/>
    </xf>
    <xf numFmtId="3" fontId="0" fillId="13" borderId="1" xfId="0" applyNumberFormat="1" applyFont="1" applyFill="1" applyBorder="1" applyAlignment="1">
      <alignment horizontal="center" vertical="center" wrapText="1"/>
    </xf>
    <xf numFmtId="0" fontId="0" fillId="12" borderId="1" xfId="0" applyFont="1" applyFill="1" applyBorder="1" applyAlignment="1">
      <alignment horizontal="center" vertical="center"/>
    </xf>
    <xf numFmtId="0" fontId="7" fillId="12" borderId="1" xfId="0" applyFont="1" applyFill="1" applyBorder="1" applyAlignment="1">
      <alignment horizontal="center" vertical="center" wrapText="1"/>
    </xf>
    <xf numFmtId="0" fontId="11" fillId="12" borderId="1" xfId="0" applyFont="1" applyFill="1" applyBorder="1" applyAlignment="1">
      <alignment horizontal="center" vertical="center" wrapText="1"/>
    </xf>
    <xf numFmtId="4" fontId="0" fillId="12" borderId="1" xfId="0" applyNumberFormat="1" applyFont="1" applyFill="1" applyBorder="1" applyAlignment="1">
      <alignment horizontal="center" vertical="center" wrapText="1"/>
    </xf>
    <xf numFmtId="3" fontId="0" fillId="12" borderId="1" xfId="0" applyNumberFormat="1" applyFont="1" applyFill="1" applyBorder="1" applyAlignment="1">
      <alignment horizontal="center" vertical="center" wrapText="1"/>
    </xf>
    <xf numFmtId="10" fontId="0" fillId="12" borderId="1" xfId="0" applyNumberFormat="1" applyFont="1" applyFill="1" applyBorder="1" applyAlignment="1">
      <alignment horizontal="center" vertical="center" wrapText="1"/>
    </xf>
    <xf numFmtId="0" fontId="0" fillId="12" borderId="0" xfId="0" applyFill="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vertical="center" wrapText="1"/>
    </xf>
    <xf numFmtId="0" fontId="7" fillId="11" borderId="1" xfId="2" applyFont="1" applyFill="1" applyBorder="1" applyAlignment="1" applyProtection="1">
      <alignment vertical="center" wrapText="1"/>
    </xf>
    <xf numFmtId="3" fontId="7" fillId="9" borderId="1" xfId="2" applyNumberFormat="1" applyFont="1" applyFill="1" applyBorder="1" applyAlignment="1" applyProtection="1">
      <alignment horizontal="center" vertical="center"/>
    </xf>
    <xf numFmtId="3" fontId="7" fillId="14" borderId="1" xfId="3" applyNumberFormat="1" applyFont="1" applyFill="1" applyBorder="1" applyAlignment="1" applyProtection="1">
      <alignment horizontal="center" vertical="center" wrapText="1"/>
    </xf>
  </cellXfs>
  <cellStyles count="4">
    <cellStyle name="Excel Built-in Good" xfId="3"/>
    <cellStyle name="Excel Built-in Neutral" xfId="2"/>
    <cellStyle name="Обычный" xfId="0" builtinId="0"/>
    <cellStyle name="Процентный"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61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6EFCE"/>
      <rgbColor rgb="FFFFEB9C"/>
      <rgbColor rgb="FF99CCFF"/>
      <rgbColor rgb="FFFF99CC"/>
      <rgbColor rgb="FFCC99FF"/>
      <rgbColor rgb="FFFFCC99"/>
      <rgbColor rgb="FF3366FF"/>
      <rgbColor rgb="FF33CCCC"/>
      <rgbColor rgb="FF92D050"/>
      <rgbColor rgb="FFFFCC00"/>
      <rgbColor rgb="FFFF9900"/>
      <rgbColor rgb="FFFF5050"/>
      <rgbColor rgb="FF666699"/>
      <rgbColor rgb="FF969696"/>
      <rgbColor rgb="FF003366"/>
      <rgbColor rgb="FF339966"/>
      <rgbColor rgb="FF003300"/>
      <rgbColor rgb="FF333300"/>
      <rgbColor rgb="FF9C57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83"/>
  <sheetViews>
    <sheetView tabSelected="1" view="pageBreakPreview" topLeftCell="A64" zoomScale="60" zoomScaleNormal="70" workbookViewId="0">
      <selection activeCell="J31" sqref="J31:J39"/>
    </sheetView>
  </sheetViews>
  <sheetFormatPr defaultColWidth="9.109375" defaultRowHeight="14.4" x14ac:dyDescent="0.3"/>
  <cols>
    <col min="1" max="1" width="3.5546875" style="12" customWidth="1"/>
    <col min="2" max="2" width="34.6640625" style="13" customWidth="1"/>
    <col min="3" max="3" width="49.5546875" style="13" customWidth="1"/>
    <col min="4" max="4" width="9" style="12" customWidth="1"/>
    <col min="5" max="5" width="8.5546875" style="12" customWidth="1"/>
    <col min="6" max="6" width="8.109375" style="106" customWidth="1"/>
    <col min="7" max="7" width="12.33203125" style="12" customWidth="1"/>
    <col min="8" max="8" width="16.44140625" style="12" customWidth="1"/>
    <col min="9" max="9" width="14.88671875" style="12" customWidth="1"/>
    <col min="10" max="10" width="31.44140625" style="14" customWidth="1"/>
    <col min="11" max="1024" width="9.109375" style="12"/>
  </cols>
  <sheetData>
    <row r="1" spans="1:10" ht="18.75" customHeight="1" x14ac:dyDescent="0.3">
      <c r="A1" s="11" t="s">
        <v>0</v>
      </c>
      <c r="B1" s="11"/>
      <c r="C1" s="11"/>
      <c r="D1" s="11"/>
      <c r="E1" s="11"/>
      <c r="F1" s="11"/>
      <c r="G1" s="11"/>
      <c r="H1" s="11"/>
      <c r="I1" s="11"/>
      <c r="J1" s="11"/>
    </row>
    <row r="2" spans="1:10" ht="18.75" customHeight="1" x14ac:dyDescent="0.3">
      <c r="A2" s="10" t="s">
        <v>1</v>
      </c>
      <c r="B2" s="10"/>
      <c r="C2" s="10"/>
      <c r="D2" s="10"/>
      <c r="E2" s="10"/>
      <c r="F2" s="10"/>
      <c r="G2" s="10"/>
      <c r="H2" s="10"/>
      <c r="I2" s="10"/>
      <c r="J2" s="10"/>
    </row>
    <row r="3" spans="1:10" ht="18.75" customHeight="1" x14ac:dyDescent="0.3">
      <c r="A3" s="9" t="s">
        <v>2</v>
      </c>
      <c r="B3" s="9"/>
      <c r="C3" s="9"/>
      <c r="D3" s="9"/>
      <c r="E3" s="9"/>
      <c r="F3" s="9"/>
      <c r="G3" s="9"/>
      <c r="H3" s="9"/>
      <c r="I3" s="9"/>
      <c r="J3" s="9"/>
    </row>
    <row r="4" spans="1:10" x14ac:dyDescent="0.3">
      <c r="A4" s="15"/>
      <c r="B4" s="16"/>
      <c r="C4" s="16"/>
      <c r="D4" s="15"/>
      <c r="E4" s="15"/>
      <c r="F4" s="91"/>
      <c r="G4" s="15"/>
      <c r="H4" s="15"/>
      <c r="I4" s="15"/>
      <c r="J4" s="17"/>
    </row>
    <row r="5" spans="1:10" s="19" customFormat="1" ht="15" customHeight="1" x14ac:dyDescent="0.3">
      <c r="A5" s="8" t="s">
        <v>3</v>
      </c>
      <c r="B5" s="8" t="s">
        <v>4</v>
      </c>
      <c r="C5" s="8" t="s">
        <v>5</v>
      </c>
      <c r="D5" s="8" t="s">
        <v>6</v>
      </c>
      <c r="E5" s="8"/>
      <c r="F5" s="8"/>
      <c r="G5" s="8"/>
      <c r="H5" s="8"/>
      <c r="I5" s="8"/>
      <c r="J5" s="8" t="s">
        <v>7</v>
      </c>
    </row>
    <row r="6" spans="1:10" s="19" customFormat="1" ht="28.8" x14ac:dyDescent="0.3">
      <c r="A6" s="8"/>
      <c r="B6" s="8"/>
      <c r="C6" s="8"/>
      <c r="D6" s="18" t="s">
        <v>8</v>
      </c>
      <c r="E6" s="18" t="s">
        <v>9</v>
      </c>
      <c r="F6" s="92" t="s">
        <v>10</v>
      </c>
      <c r="G6" s="18" t="s">
        <v>11</v>
      </c>
      <c r="H6" s="18" t="s">
        <v>12</v>
      </c>
      <c r="I6" s="18" t="s">
        <v>13</v>
      </c>
      <c r="J6" s="8"/>
    </row>
    <row r="7" spans="1:10" s="26" customFormat="1" ht="15" customHeight="1" x14ac:dyDescent="0.3">
      <c r="A7" s="7">
        <v>1</v>
      </c>
      <c r="B7" s="6" t="s">
        <v>14</v>
      </c>
      <c r="C7" s="21" t="s">
        <v>15</v>
      </c>
      <c r="D7" s="20">
        <v>103</v>
      </c>
      <c r="E7" s="22">
        <v>15</v>
      </c>
      <c r="F7" s="93">
        <v>15</v>
      </c>
      <c r="G7" s="23">
        <f>F7-E7</f>
        <v>0</v>
      </c>
      <c r="H7" s="23">
        <f>F7/E7*100</f>
        <v>100</v>
      </c>
      <c r="I7" s="24">
        <f>F7/D7*100</f>
        <v>14.563106796116504</v>
      </c>
      <c r="J7" s="5"/>
    </row>
    <row r="8" spans="1:10" s="26" customFormat="1" x14ac:dyDescent="0.3">
      <c r="A8" s="7"/>
      <c r="B8" s="6"/>
      <c r="C8" s="21" t="s">
        <v>16</v>
      </c>
      <c r="D8" s="20">
        <v>102</v>
      </c>
      <c r="E8" s="22">
        <v>19</v>
      </c>
      <c r="F8" s="93">
        <v>19</v>
      </c>
      <c r="G8" s="23">
        <f>F8-E8</f>
        <v>0</v>
      </c>
      <c r="H8" s="23">
        <f>F8/E8*100</f>
        <v>100</v>
      </c>
      <c r="I8" s="24">
        <f>F8/D8*100</f>
        <v>18.627450980392158</v>
      </c>
      <c r="J8" s="5"/>
    </row>
    <row r="9" spans="1:10" s="26" customFormat="1" x14ac:dyDescent="0.3">
      <c r="A9" s="7"/>
      <c r="B9" s="6"/>
      <c r="C9" s="21" t="s">
        <v>17</v>
      </c>
      <c r="D9" s="20">
        <v>115</v>
      </c>
      <c r="E9" s="22">
        <v>23</v>
      </c>
      <c r="F9" s="93">
        <v>23</v>
      </c>
      <c r="G9" s="23">
        <f>F9-E9</f>
        <v>0</v>
      </c>
      <c r="H9" s="23">
        <f>F9/E9*100</f>
        <v>100</v>
      </c>
      <c r="I9" s="24">
        <f>F9/D9*100</f>
        <v>20</v>
      </c>
      <c r="J9" s="5"/>
    </row>
    <row r="10" spans="1:10" s="19" customFormat="1" x14ac:dyDescent="0.3">
      <c r="A10" s="7"/>
      <c r="B10" s="6"/>
      <c r="C10" s="27" t="s">
        <v>18</v>
      </c>
      <c r="D10" s="18">
        <f>SUM(D7:D9)</f>
        <v>320</v>
      </c>
      <c r="E10" s="18">
        <f>SUM(E7:E9)</f>
        <v>57</v>
      </c>
      <c r="F10" s="92">
        <f>SUM(F7:F9)</f>
        <v>57</v>
      </c>
      <c r="G10" s="28">
        <f>F10-E10</f>
        <v>0</v>
      </c>
      <c r="H10" s="28">
        <f>F10/E10*100</f>
        <v>100</v>
      </c>
      <c r="I10" s="24">
        <f>F10/D10*100</f>
        <v>17.8125</v>
      </c>
      <c r="J10" s="5"/>
    </row>
    <row r="11" spans="1:10" s="26" customFormat="1" ht="30" customHeight="1" x14ac:dyDescent="0.3">
      <c r="A11" s="20">
        <v>2</v>
      </c>
      <c r="B11" s="21" t="s">
        <v>19</v>
      </c>
      <c r="C11" s="7" t="s">
        <v>20</v>
      </c>
      <c r="D11" s="7"/>
      <c r="E11" s="7"/>
      <c r="F11" s="7"/>
      <c r="G11" s="7"/>
      <c r="H11" s="7"/>
      <c r="I11" s="7"/>
      <c r="J11" s="7"/>
    </row>
    <row r="12" spans="1:10" s="26" customFormat="1" ht="15" customHeight="1" x14ac:dyDescent="0.3">
      <c r="A12" s="20">
        <v>3</v>
      </c>
      <c r="B12" s="21" t="s">
        <v>21</v>
      </c>
      <c r="C12" s="7" t="s">
        <v>20</v>
      </c>
      <c r="D12" s="7"/>
      <c r="E12" s="7"/>
      <c r="F12" s="7"/>
      <c r="G12" s="7"/>
      <c r="H12" s="7"/>
      <c r="I12" s="7"/>
      <c r="J12" s="7"/>
    </row>
    <row r="13" spans="1:10" s="26" customFormat="1" ht="30" customHeight="1" x14ac:dyDescent="0.3">
      <c r="A13" s="7">
        <v>4</v>
      </c>
      <c r="B13" s="6" t="s">
        <v>22</v>
      </c>
      <c r="C13" s="29" t="s">
        <v>23</v>
      </c>
      <c r="D13" s="30">
        <v>5394</v>
      </c>
      <c r="E13" s="20">
        <v>5394</v>
      </c>
      <c r="F13" s="93">
        <v>5394</v>
      </c>
      <c r="G13" s="23">
        <f>F13-E13</f>
        <v>0</v>
      </c>
      <c r="H13" s="23">
        <f t="shared" ref="H13:H18" si="0">F13/E13*100</f>
        <v>100</v>
      </c>
      <c r="I13" s="20">
        <f t="shared" ref="I13:I18" si="1">F13/D13*100</f>
        <v>100</v>
      </c>
      <c r="J13" s="5"/>
    </row>
    <row r="14" spans="1:10" s="26" customFormat="1" ht="28.8" x14ac:dyDescent="0.3">
      <c r="A14" s="7"/>
      <c r="B14" s="6"/>
      <c r="C14" s="29" t="s">
        <v>24</v>
      </c>
      <c r="D14" s="30">
        <v>338</v>
      </c>
      <c r="E14" s="20">
        <v>338</v>
      </c>
      <c r="F14" s="93">
        <v>338</v>
      </c>
      <c r="G14" s="23">
        <f>F14-E14</f>
        <v>0</v>
      </c>
      <c r="H14" s="23">
        <f t="shared" si="0"/>
        <v>100</v>
      </c>
      <c r="I14" s="20">
        <f t="shared" si="1"/>
        <v>100</v>
      </c>
      <c r="J14" s="5"/>
    </row>
    <row r="15" spans="1:10" s="26" customFormat="1" ht="28.8" x14ac:dyDescent="0.3">
      <c r="A15" s="7"/>
      <c r="B15" s="6"/>
      <c r="C15" s="29" t="s">
        <v>25</v>
      </c>
      <c r="D15" s="30">
        <v>915</v>
      </c>
      <c r="E15" s="20">
        <v>231</v>
      </c>
      <c r="F15" s="93">
        <v>915</v>
      </c>
      <c r="G15" s="31">
        <f>F15-E15</f>
        <v>684</v>
      </c>
      <c r="H15" s="32">
        <f t="shared" si="0"/>
        <v>396.10389610389609</v>
      </c>
      <c r="I15" s="20">
        <f t="shared" si="1"/>
        <v>100</v>
      </c>
      <c r="J15" s="5"/>
    </row>
    <row r="16" spans="1:10" s="26" customFormat="1" ht="28.8" x14ac:dyDescent="0.3">
      <c r="A16" s="7"/>
      <c r="B16" s="6"/>
      <c r="C16" s="29" t="s">
        <v>26</v>
      </c>
      <c r="D16" s="30">
        <v>4540</v>
      </c>
      <c r="E16" s="20">
        <v>4421</v>
      </c>
      <c r="F16" s="93">
        <v>4540</v>
      </c>
      <c r="G16" s="31">
        <f>F16-E16</f>
        <v>119</v>
      </c>
      <c r="H16" s="32">
        <f t="shared" si="0"/>
        <v>102.69169871069894</v>
      </c>
      <c r="I16" s="20">
        <f t="shared" si="1"/>
        <v>100</v>
      </c>
      <c r="J16" s="5"/>
    </row>
    <row r="17" spans="1:10" s="26" customFormat="1" ht="28.8" x14ac:dyDescent="0.3">
      <c r="A17" s="7"/>
      <c r="B17" s="6"/>
      <c r="C17" s="29" t="s">
        <v>27</v>
      </c>
      <c r="D17" s="30">
        <v>4000</v>
      </c>
      <c r="E17" s="20">
        <v>3992</v>
      </c>
      <c r="F17" s="93">
        <v>4000</v>
      </c>
      <c r="G17" s="31">
        <f>F17-E17</f>
        <v>8</v>
      </c>
      <c r="H17" s="32">
        <f t="shared" si="0"/>
        <v>100.20040080160319</v>
      </c>
      <c r="I17" s="20">
        <f t="shared" si="1"/>
        <v>100</v>
      </c>
      <c r="J17" s="5"/>
    </row>
    <row r="18" spans="1:10" s="26" customFormat="1" x14ac:dyDescent="0.3">
      <c r="A18" s="7"/>
      <c r="B18" s="6"/>
      <c r="C18" s="27" t="s">
        <v>18</v>
      </c>
      <c r="D18" s="33">
        <f>SUM(D13:D17)</f>
        <v>15187</v>
      </c>
      <c r="E18" s="33">
        <f>SUM(E13:E17)</f>
        <v>14376</v>
      </c>
      <c r="F18" s="94">
        <f>SUM(F13:F17)</f>
        <v>15187</v>
      </c>
      <c r="G18" s="34">
        <f>SUM(G13:G17)</f>
        <v>811</v>
      </c>
      <c r="H18" s="86">
        <f t="shared" si="0"/>
        <v>105.64134668892599</v>
      </c>
      <c r="I18" s="20">
        <f t="shared" si="1"/>
        <v>100</v>
      </c>
      <c r="J18" s="5"/>
    </row>
    <row r="19" spans="1:10" s="19" customFormat="1" ht="30" customHeight="1" x14ac:dyDescent="0.3">
      <c r="A19" s="7">
        <v>5</v>
      </c>
      <c r="B19" s="6" t="s">
        <v>28</v>
      </c>
      <c r="C19" s="35" t="s">
        <v>29</v>
      </c>
      <c r="D19" s="18">
        <v>0</v>
      </c>
      <c r="E19" s="18">
        <v>0</v>
      </c>
      <c r="F19" s="92">
        <v>0</v>
      </c>
      <c r="G19" s="28">
        <f t="shared" ref="G19:G30" si="2">F19-E19</f>
        <v>0</v>
      </c>
      <c r="H19" s="36">
        <v>100</v>
      </c>
      <c r="I19" s="37">
        <v>100</v>
      </c>
      <c r="J19" s="4"/>
    </row>
    <row r="20" spans="1:10" s="41" customFormat="1" x14ac:dyDescent="0.3">
      <c r="A20" s="7"/>
      <c r="B20" s="6"/>
      <c r="C20" s="38" t="s">
        <v>30</v>
      </c>
      <c r="D20" s="20">
        <v>6</v>
      </c>
      <c r="E20" s="20">
        <v>6</v>
      </c>
      <c r="F20" s="93">
        <v>6</v>
      </c>
      <c r="G20" s="23">
        <f t="shared" si="2"/>
        <v>0</v>
      </c>
      <c r="H20" s="39">
        <f t="shared" ref="H20:H26" si="3">F20/E20*100</f>
        <v>100</v>
      </c>
      <c r="I20" s="40">
        <f t="shared" ref="I20:I26" si="4">F20/D20*100</f>
        <v>100</v>
      </c>
      <c r="J20" s="4"/>
    </row>
    <row r="21" spans="1:10" s="26" customFormat="1" x14ac:dyDescent="0.3">
      <c r="A21" s="7"/>
      <c r="B21" s="6"/>
      <c r="C21" s="21" t="s">
        <v>31</v>
      </c>
      <c r="D21" s="20">
        <v>364</v>
      </c>
      <c r="E21" s="20">
        <v>433</v>
      </c>
      <c r="F21" s="93">
        <v>433</v>
      </c>
      <c r="G21" s="23">
        <f t="shared" si="2"/>
        <v>0</v>
      </c>
      <c r="H21" s="39">
        <f t="shared" si="3"/>
        <v>100</v>
      </c>
      <c r="I21" s="40">
        <f t="shared" si="4"/>
        <v>118.95604395604396</v>
      </c>
      <c r="J21" s="4"/>
    </row>
    <row r="22" spans="1:10" s="26" customFormat="1" ht="28.8" x14ac:dyDescent="0.3">
      <c r="A22" s="7"/>
      <c r="B22" s="6"/>
      <c r="C22" s="21" t="s">
        <v>32</v>
      </c>
      <c r="D22" s="20">
        <v>198</v>
      </c>
      <c r="E22" s="20">
        <v>187</v>
      </c>
      <c r="F22" s="93">
        <v>187</v>
      </c>
      <c r="G22" s="23">
        <f t="shared" si="2"/>
        <v>0</v>
      </c>
      <c r="H22" s="39">
        <f t="shared" si="3"/>
        <v>100</v>
      </c>
      <c r="I22" s="40">
        <f t="shared" si="4"/>
        <v>94.444444444444443</v>
      </c>
      <c r="J22" s="4"/>
    </row>
    <row r="23" spans="1:10" s="41" customFormat="1" ht="28.8" x14ac:dyDescent="0.3">
      <c r="A23" s="7"/>
      <c r="B23" s="6"/>
      <c r="C23" s="21" t="s">
        <v>33</v>
      </c>
      <c r="D23" s="20">
        <v>14</v>
      </c>
      <c r="E23" s="20">
        <v>12</v>
      </c>
      <c r="F23" s="93">
        <v>18</v>
      </c>
      <c r="G23" s="31">
        <f t="shared" si="2"/>
        <v>6</v>
      </c>
      <c r="H23" s="42">
        <f t="shared" si="3"/>
        <v>150</v>
      </c>
      <c r="I23" s="40">
        <f t="shared" si="4"/>
        <v>128.57142857142858</v>
      </c>
      <c r="J23" s="4"/>
    </row>
    <row r="24" spans="1:10" s="19" customFormat="1" x14ac:dyDescent="0.3">
      <c r="A24" s="7"/>
      <c r="B24" s="6"/>
      <c r="C24" s="27" t="s">
        <v>34</v>
      </c>
      <c r="D24" s="18">
        <f>SUM(D20:D23)</f>
        <v>582</v>
      </c>
      <c r="E24" s="18">
        <f>SUM(E20:E23)</f>
        <v>638</v>
      </c>
      <c r="F24" s="92">
        <f>SUM(F20:F23)</f>
        <v>644</v>
      </c>
      <c r="G24" s="43">
        <f t="shared" si="2"/>
        <v>6</v>
      </c>
      <c r="H24" s="87">
        <f t="shared" si="3"/>
        <v>100.94043887147335</v>
      </c>
      <c r="I24" s="37">
        <f t="shared" si="4"/>
        <v>110.65292096219932</v>
      </c>
      <c r="J24" s="4"/>
    </row>
    <row r="25" spans="1:10" s="19" customFormat="1" ht="45" customHeight="1" x14ac:dyDescent="0.3">
      <c r="A25" s="7">
        <v>6</v>
      </c>
      <c r="B25" s="6" t="s">
        <v>35</v>
      </c>
      <c r="C25" s="21" t="s">
        <v>36</v>
      </c>
      <c r="D25" s="20">
        <v>3245</v>
      </c>
      <c r="E25" s="20">
        <v>2365</v>
      </c>
      <c r="F25" s="93">
        <v>3358</v>
      </c>
      <c r="G25" s="31">
        <f t="shared" si="2"/>
        <v>993</v>
      </c>
      <c r="H25" s="32">
        <f t="shared" si="3"/>
        <v>141.98731501057082</v>
      </c>
      <c r="I25" s="44">
        <f t="shared" si="4"/>
        <v>103.48228043143297</v>
      </c>
      <c r="J25" s="4"/>
    </row>
    <row r="26" spans="1:10" s="19" customFormat="1" ht="43.2" x14ac:dyDescent="0.3">
      <c r="A26" s="7"/>
      <c r="B26" s="6"/>
      <c r="C26" s="21" t="s">
        <v>37</v>
      </c>
      <c r="D26" s="20">
        <v>361</v>
      </c>
      <c r="E26" s="20">
        <v>361</v>
      </c>
      <c r="F26" s="93">
        <v>361</v>
      </c>
      <c r="G26" s="23">
        <f t="shared" si="2"/>
        <v>0</v>
      </c>
      <c r="H26" s="45">
        <f t="shared" si="3"/>
        <v>100</v>
      </c>
      <c r="I26" s="44">
        <f t="shared" si="4"/>
        <v>100</v>
      </c>
      <c r="J26" s="4"/>
    </row>
    <row r="27" spans="1:10" s="19" customFormat="1" ht="43.2" x14ac:dyDescent="0.3">
      <c r="A27" s="7"/>
      <c r="B27" s="6"/>
      <c r="C27" s="21" t="s">
        <v>38</v>
      </c>
      <c r="D27" s="20">
        <v>0</v>
      </c>
      <c r="E27" s="20">
        <v>0</v>
      </c>
      <c r="F27" s="93">
        <v>0</v>
      </c>
      <c r="G27" s="20">
        <f t="shared" si="2"/>
        <v>0</v>
      </c>
      <c r="H27" s="44">
        <v>0</v>
      </c>
      <c r="I27" s="44">
        <v>0</v>
      </c>
      <c r="J27" s="4"/>
    </row>
    <row r="28" spans="1:10" s="19" customFormat="1" ht="28.8" x14ac:dyDescent="0.3">
      <c r="A28" s="7"/>
      <c r="B28" s="6"/>
      <c r="C28" s="27" t="s">
        <v>39</v>
      </c>
      <c r="D28" s="18">
        <f>SUM(D25:D27)</f>
        <v>3606</v>
      </c>
      <c r="E28" s="18">
        <f>SUM(E25:E27)</f>
        <v>2726</v>
      </c>
      <c r="F28" s="92">
        <f>SUM(F25:F27)</f>
        <v>3719</v>
      </c>
      <c r="G28" s="43">
        <f t="shared" si="2"/>
        <v>993</v>
      </c>
      <c r="H28" s="88">
        <f>F28/E28*100</f>
        <v>136.42699926632429</v>
      </c>
      <c r="I28" s="46">
        <f>F28/D28*100</f>
        <v>103.1336661120355</v>
      </c>
      <c r="J28" s="4"/>
    </row>
    <row r="29" spans="1:10" s="26" customFormat="1" ht="43.2" x14ac:dyDescent="0.3">
      <c r="A29" s="7"/>
      <c r="B29" s="6"/>
      <c r="C29" s="21" t="s">
        <v>40</v>
      </c>
      <c r="D29" s="20">
        <v>103</v>
      </c>
      <c r="E29" s="21">
        <v>93</v>
      </c>
      <c r="F29" s="95">
        <v>93</v>
      </c>
      <c r="G29" s="28">
        <f t="shared" si="2"/>
        <v>0</v>
      </c>
      <c r="H29" s="47">
        <f>F29/E29*100</f>
        <v>100</v>
      </c>
      <c r="I29" s="46">
        <f>F29/D29*100</f>
        <v>90.291262135922338</v>
      </c>
      <c r="J29" s="4"/>
    </row>
    <row r="30" spans="1:10" s="26" customFormat="1" ht="43.2" x14ac:dyDescent="0.3">
      <c r="A30" s="20">
        <v>7</v>
      </c>
      <c r="B30" s="21" t="s">
        <v>41</v>
      </c>
      <c r="C30" s="109" t="s">
        <v>42</v>
      </c>
      <c r="D30" s="110">
        <v>3997</v>
      </c>
      <c r="E30" s="85">
        <v>1214</v>
      </c>
      <c r="F30" s="85">
        <v>1171</v>
      </c>
      <c r="G30" s="111">
        <f t="shared" si="2"/>
        <v>-43</v>
      </c>
      <c r="H30" s="49">
        <v>96.4</v>
      </c>
      <c r="I30" s="48">
        <f>F30/D30*100</f>
        <v>29.296972729547161</v>
      </c>
      <c r="J30" s="25"/>
    </row>
    <row r="31" spans="1:10" s="26" customFormat="1" ht="30" customHeight="1" x14ac:dyDescent="0.3">
      <c r="A31" s="7">
        <v>8</v>
      </c>
      <c r="B31" s="6" t="s">
        <v>43</v>
      </c>
      <c r="C31" s="21" t="s">
        <v>44</v>
      </c>
      <c r="D31" s="50">
        <v>7</v>
      </c>
      <c r="E31" s="50">
        <v>0</v>
      </c>
      <c r="F31" s="96">
        <v>0</v>
      </c>
      <c r="G31" s="50">
        <v>0</v>
      </c>
      <c r="H31" s="50">
        <v>0</v>
      </c>
      <c r="I31" s="50">
        <v>0</v>
      </c>
      <c r="J31" s="5"/>
    </row>
    <row r="32" spans="1:10" s="26" customFormat="1" ht="28.8" x14ac:dyDescent="0.3">
      <c r="A32" s="7"/>
      <c r="B32" s="6"/>
      <c r="C32" s="21" t="s">
        <v>45</v>
      </c>
      <c r="D32" s="50">
        <v>3</v>
      </c>
      <c r="E32" s="50">
        <v>0</v>
      </c>
      <c r="F32" s="96">
        <v>0</v>
      </c>
      <c r="G32" s="50">
        <v>0</v>
      </c>
      <c r="H32" s="51">
        <v>0</v>
      </c>
      <c r="I32" s="51">
        <v>0</v>
      </c>
      <c r="J32" s="5"/>
    </row>
    <row r="33" spans="1:10" s="19" customFormat="1" ht="28.8" x14ac:dyDescent="0.3">
      <c r="A33" s="7"/>
      <c r="B33" s="6"/>
      <c r="C33" s="27" t="s">
        <v>46</v>
      </c>
      <c r="D33" s="52">
        <f>D32+D31</f>
        <v>10</v>
      </c>
      <c r="E33" s="52">
        <v>0</v>
      </c>
      <c r="F33" s="92">
        <v>0</v>
      </c>
      <c r="G33" s="52">
        <v>0</v>
      </c>
      <c r="H33" s="51">
        <v>0</v>
      </c>
      <c r="I33" s="51">
        <v>0</v>
      </c>
      <c r="J33" s="5"/>
    </row>
    <row r="34" spans="1:10" s="26" customFormat="1" x14ac:dyDescent="0.3">
      <c r="A34" s="7"/>
      <c r="B34" s="6"/>
      <c r="C34" s="21" t="s">
        <v>47</v>
      </c>
      <c r="D34" s="50">
        <v>115</v>
      </c>
      <c r="E34" s="50">
        <v>20</v>
      </c>
      <c r="F34" s="96">
        <v>51</v>
      </c>
      <c r="G34" s="53">
        <f t="shared" ref="G34:G47" si="5">F34-E34</f>
        <v>31</v>
      </c>
      <c r="H34" s="54">
        <f t="shared" ref="H34:H39" si="6">F34/E34*100</f>
        <v>254.99999999999997</v>
      </c>
      <c r="I34" s="55">
        <f t="shared" ref="I34:I39" si="7">F34/D34*100</f>
        <v>44.347826086956523</v>
      </c>
      <c r="J34" s="5"/>
    </row>
    <row r="35" spans="1:10" s="19" customFormat="1" ht="43.2" x14ac:dyDescent="0.3">
      <c r="A35" s="7"/>
      <c r="B35" s="6"/>
      <c r="C35" s="21" t="s">
        <v>48</v>
      </c>
      <c r="D35" s="50">
        <v>2100</v>
      </c>
      <c r="E35" s="50">
        <v>256</v>
      </c>
      <c r="F35" s="96">
        <v>256</v>
      </c>
      <c r="G35" s="56">
        <f t="shared" si="5"/>
        <v>0</v>
      </c>
      <c r="H35" s="57">
        <f t="shared" si="6"/>
        <v>100</v>
      </c>
      <c r="I35" s="55">
        <f t="shared" si="7"/>
        <v>12.19047619047619</v>
      </c>
      <c r="J35" s="5"/>
    </row>
    <row r="36" spans="1:10" s="19" customFormat="1" ht="28.8" x14ac:dyDescent="0.3">
      <c r="A36" s="7"/>
      <c r="B36" s="6"/>
      <c r="C36" s="21" t="s">
        <v>49</v>
      </c>
      <c r="D36" s="20">
        <v>1890</v>
      </c>
      <c r="E36" s="20">
        <v>516</v>
      </c>
      <c r="F36" s="93">
        <v>516</v>
      </c>
      <c r="G36" s="56">
        <f t="shared" si="5"/>
        <v>0</v>
      </c>
      <c r="H36" s="57">
        <f t="shared" si="6"/>
        <v>100</v>
      </c>
      <c r="I36" s="55">
        <f t="shared" si="7"/>
        <v>27.301587301587301</v>
      </c>
      <c r="J36" s="5"/>
    </row>
    <row r="37" spans="1:10" s="19" customFormat="1" ht="43.2" x14ac:dyDescent="0.3">
      <c r="A37" s="7"/>
      <c r="B37" s="6"/>
      <c r="C37" s="21" t="s">
        <v>50</v>
      </c>
      <c r="D37" s="20">
        <v>3858</v>
      </c>
      <c r="E37" s="20">
        <v>3858</v>
      </c>
      <c r="F37" s="93">
        <v>3858</v>
      </c>
      <c r="G37" s="56">
        <f t="shared" si="5"/>
        <v>0</v>
      </c>
      <c r="H37" s="57">
        <f t="shared" si="6"/>
        <v>100</v>
      </c>
      <c r="I37" s="55">
        <f t="shared" si="7"/>
        <v>100</v>
      </c>
      <c r="J37" s="5"/>
    </row>
    <row r="38" spans="1:10" s="19" customFormat="1" ht="28.8" x14ac:dyDescent="0.3">
      <c r="A38" s="7"/>
      <c r="B38" s="6"/>
      <c r="C38" s="21" t="s">
        <v>51</v>
      </c>
      <c r="D38" s="20">
        <v>492</v>
      </c>
      <c r="E38" s="20">
        <v>34</v>
      </c>
      <c r="F38" s="93">
        <v>34</v>
      </c>
      <c r="G38" s="56">
        <f t="shared" si="5"/>
        <v>0</v>
      </c>
      <c r="H38" s="57">
        <f t="shared" si="6"/>
        <v>100</v>
      </c>
      <c r="I38" s="55">
        <f t="shared" si="7"/>
        <v>6.9105691056910574</v>
      </c>
      <c r="J38" s="5"/>
    </row>
    <row r="39" spans="1:10" s="19" customFormat="1" x14ac:dyDescent="0.3">
      <c r="A39" s="7"/>
      <c r="B39" s="6"/>
      <c r="C39" s="27" t="s">
        <v>52</v>
      </c>
      <c r="D39" s="18">
        <f>D38+D36+D35+D34+D37</f>
        <v>8455</v>
      </c>
      <c r="E39" s="18">
        <f>E38+E36+E35+E34</f>
        <v>826</v>
      </c>
      <c r="F39" s="92">
        <f>F38+F36+F35+F34</f>
        <v>857</v>
      </c>
      <c r="G39" s="53">
        <f t="shared" si="5"/>
        <v>31</v>
      </c>
      <c r="H39" s="54">
        <f t="shared" si="6"/>
        <v>103.75302663438258</v>
      </c>
      <c r="I39" s="55">
        <f t="shared" si="7"/>
        <v>10.136014192785334</v>
      </c>
      <c r="J39" s="5"/>
    </row>
    <row r="40" spans="1:10" s="26" customFormat="1" ht="15" customHeight="1" x14ac:dyDescent="0.3">
      <c r="A40" s="3">
        <v>9</v>
      </c>
      <c r="B40" s="6" t="s">
        <v>53</v>
      </c>
      <c r="C40" s="21" t="s">
        <v>54</v>
      </c>
      <c r="D40" s="58">
        <v>93180</v>
      </c>
      <c r="E40" s="58">
        <v>21513</v>
      </c>
      <c r="F40" s="97">
        <v>24156</v>
      </c>
      <c r="G40" s="59">
        <f t="shared" si="5"/>
        <v>2643</v>
      </c>
      <c r="H40" s="60">
        <f t="shared" ref="H40:H47" si="8">IF(E40=0,0,F40*100/E40)</f>
        <v>112.28559475665877</v>
      </c>
      <c r="I40" s="61">
        <f t="shared" ref="I40:I47" si="9">IF(D40=0,0,F40*100/D40)</f>
        <v>25.92401802962009</v>
      </c>
      <c r="J40" s="62"/>
    </row>
    <row r="41" spans="1:10" s="26" customFormat="1" x14ac:dyDescent="0.3">
      <c r="A41" s="3"/>
      <c r="B41" s="6"/>
      <c r="C41" s="21" t="s">
        <v>55</v>
      </c>
      <c r="D41" s="58">
        <v>258120</v>
      </c>
      <c r="E41" s="58">
        <v>50905</v>
      </c>
      <c r="F41" s="97">
        <v>53449</v>
      </c>
      <c r="G41" s="59">
        <f t="shared" si="5"/>
        <v>2544</v>
      </c>
      <c r="H41" s="60">
        <f t="shared" si="8"/>
        <v>104.99754444553581</v>
      </c>
      <c r="I41" s="61">
        <f t="shared" si="9"/>
        <v>20.707035487370216</v>
      </c>
      <c r="J41" s="62"/>
    </row>
    <row r="42" spans="1:10" s="26" customFormat="1" x14ac:dyDescent="0.3">
      <c r="A42" s="3"/>
      <c r="B42" s="6"/>
      <c r="C42" s="21" t="s">
        <v>56</v>
      </c>
      <c r="D42" s="58">
        <v>14590</v>
      </c>
      <c r="E42" s="58">
        <v>1210</v>
      </c>
      <c r="F42" s="97">
        <v>2246</v>
      </c>
      <c r="G42" s="59">
        <f t="shared" si="5"/>
        <v>1036</v>
      </c>
      <c r="H42" s="60">
        <f t="shared" si="8"/>
        <v>185.61983471074379</v>
      </c>
      <c r="I42" s="61">
        <f t="shared" si="9"/>
        <v>15.394105551747773</v>
      </c>
      <c r="J42" s="62"/>
    </row>
    <row r="43" spans="1:10" s="26" customFormat="1" x14ac:dyDescent="0.3">
      <c r="A43" s="3"/>
      <c r="B43" s="6"/>
      <c r="C43" s="21" t="s">
        <v>57</v>
      </c>
      <c r="D43" s="58">
        <v>0</v>
      </c>
      <c r="E43" s="58"/>
      <c r="F43" s="97"/>
      <c r="G43" s="58">
        <f t="shared" si="5"/>
        <v>0</v>
      </c>
      <c r="H43" s="61">
        <f t="shared" si="8"/>
        <v>0</v>
      </c>
      <c r="I43" s="61">
        <f t="shared" si="9"/>
        <v>0</v>
      </c>
      <c r="J43" s="62"/>
    </row>
    <row r="44" spans="1:10" s="26" customFormat="1" x14ac:dyDescent="0.3">
      <c r="A44" s="3"/>
      <c r="B44" s="6"/>
      <c r="C44" s="21" t="s">
        <v>58</v>
      </c>
      <c r="D44" s="58">
        <v>0</v>
      </c>
      <c r="E44" s="58"/>
      <c r="F44" s="97"/>
      <c r="G44" s="58">
        <f t="shared" si="5"/>
        <v>0</v>
      </c>
      <c r="H44" s="61">
        <f t="shared" si="8"/>
        <v>0</v>
      </c>
      <c r="I44" s="61">
        <f t="shared" si="9"/>
        <v>0</v>
      </c>
      <c r="J44" s="62"/>
    </row>
    <row r="45" spans="1:10" s="26" customFormat="1" x14ac:dyDescent="0.3">
      <c r="A45" s="3"/>
      <c r="B45" s="6"/>
      <c r="C45" s="89" t="s">
        <v>59</v>
      </c>
      <c r="D45" s="90">
        <v>3000</v>
      </c>
      <c r="E45" s="90">
        <v>900</v>
      </c>
      <c r="F45" s="90">
        <v>360</v>
      </c>
      <c r="G45" s="63">
        <f t="shared" si="5"/>
        <v>-540</v>
      </c>
      <c r="H45" s="64">
        <f t="shared" si="8"/>
        <v>40</v>
      </c>
      <c r="I45" s="61">
        <f t="shared" si="9"/>
        <v>12</v>
      </c>
      <c r="J45" s="65"/>
    </row>
    <row r="46" spans="1:10" s="26" customFormat="1" x14ac:dyDescent="0.3">
      <c r="A46" s="3"/>
      <c r="B46" s="6"/>
      <c r="C46" s="21" t="s">
        <v>60</v>
      </c>
      <c r="D46" s="58">
        <v>2717</v>
      </c>
      <c r="E46" s="58">
        <v>718</v>
      </c>
      <c r="F46" s="97">
        <v>792</v>
      </c>
      <c r="G46" s="59">
        <f t="shared" si="5"/>
        <v>74</v>
      </c>
      <c r="H46" s="60">
        <f t="shared" si="8"/>
        <v>110.30640668523677</v>
      </c>
      <c r="I46" s="61">
        <f t="shared" si="9"/>
        <v>29.149797570850204</v>
      </c>
      <c r="J46" s="62"/>
    </row>
    <row r="47" spans="1:10" s="26" customFormat="1" x14ac:dyDescent="0.3">
      <c r="A47" s="3"/>
      <c r="B47" s="6"/>
      <c r="C47" s="27" t="s">
        <v>18</v>
      </c>
      <c r="D47" s="66">
        <f>SUM(D40:D46)</f>
        <v>371607</v>
      </c>
      <c r="E47" s="66">
        <f>SUM(E40:E46)</f>
        <v>75246</v>
      </c>
      <c r="F47" s="98">
        <f>SUM(F40:F46)</f>
        <v>81003</v>
      </c>
      <c r="G47" s="67">
        <f t="shared" si="5"/>
        <v>5757</v>
      </c>
      <c r="H47" s="68">
        <f t="shared" si="8"/>
        <v>107.65090503149669</v>
      </c>
      <c r="I47" s="69">
        <f t="shared" si="9"/>
        <v>21.798028562432894</v>
      </c>
      <c r="J47" s="62"/>
    </row>
    <row r="48" spans="1:10" s="26" customFormat="1" ht="15" customHeight="1" x14ac:dyDescent="0.3">
      <c r="A48" s="7">
        <v>10</v>
      </c>
      <c r="B48" s="6" t="s">
        <v>61</v>
      </c>
      <c r="C48" s="21" t="s">
        <v>62</v>
      </c>
      <c r="D48" s="30">
        <v>14</v>
      </c>
      <c r="E48" s="20">
        <v>0</v>
      </c>
      <c r="F48" s="93">
        <v>0</v>
      </c>
      <c r="G48" s="20">
        <v>0</v>
      </c>
      <c r="H48" s="20">
        <v>0</v>
      </c>
      <c r="I48" s="20">
        <v>0</v>
      </c>
      <c r="J48" s="5"/>
    </row>
    <row r="49" spans="1:10" s="26" customFormat="1" ht="28.8" x14ac:dyDescent="0.3">
      <c r="A49" s="7"/>
      <c r="B49" s="6"/>
      <c r="C49" s="21" t="s">
        <v>63</v>
      </c>
      <c r="D49" s="30">
        <v>2</v>
      </c>
      <c r="E49" s="20">
        <v>0</v>
      </c>
      <c r="F49" s="93">
        <v>0</v>
      </c>
      <c r="G49" s="20">
        <v>0</v>
      </c>
      <c r="H49" s="20">
        <v>0</v>
      </c>
      <c r="I49" s="20">
        <v>0</v>
      </c>
      <c r="J49" s="5"/>
    </row>
    <row r="50" spans="1:10" s="26" customFormat="1" ht="43.2" x14ac:dyDescent="0.3">
      <c r="A50" s="7"/>
      <c r="B50" s="6"/>
      <c r="C50" s="21" t="s">
        <v>64</v>
      </c>
      <c r="D50" s="70">
        <v>0</v>
      </c>
      <c r="E50" s="20">
        <v>0</v>
      </c>
      <c r="F50" s="93">
        <v>0</v>
      </c>
      <c r="G50" s="20">
        <v>0</v>
      </c>
      <c r="H50" s="20">
        <v>0</v>
      </c>
      <c r="I50" s="20">
        <v>0</v>
      </c>
      <c r="J50" s="5"/>
    </row>
    <row r="51" spans="1:10" s="26" customFormat="1" ht="43.2" x14ac:dyDescent="0.3">
      <c r="A51" s="7"/>
      <c r="B51" s="6"/>
      <c r="C51" s="21" t="s">
        <v>65</v>
      </c>
      <c r="D51" s="70">
        <v>0</v>
      </c>
      <c r="E51" s="20">
        <v>0</v>
      </c>
      <c r="F51" s="93">
        <v>0</v>
      </c>
      <c r="G51" s="20">
        <v>0</v>
      </c>
      <c r="H51" s="20">
        <v>0</v>
      </c>
      <c r="I51" s="20">
        <v>0</v>
      </c>
      <c r="J51" s="5"/>
    </row>
    <row r="52" spans="1:10" s="26" customFormat="1" x14ac:dyDescent="0.3">
      <c r="A52" s="7"/>
      <c r="B52" s="6"/>
      <c r="C52" s="21" t="s">
        <v>66</v>
      </c>
      <c r="D52" s="30">
        <v>0</v>
      </c>
      <c r="E52" s="20">
        <v>0</v>
      </c>
      <c r="F52" s="93">
        <v>0</v>
      </c>
      <c r="G52" s="20">
        <v>0</v>
      </c>
      <c r="H52" s="20">
        <v>0</v>
      </c>
      <c r="I52" s="20">
        <v>0</v>
      </c>
      <c r="J52" s="5"/>
    </row>
    <row r="53" spans="1:10" s="26" customFormat="1" ht="28.8" x14ac:dyDescent="0.3">
      <c r="A53" s="7"/>
      <c r="B53" s="6"/>
      <c r="C53" s="21" t="s">
        <v>67</v>
      </c>
      <c r="D53" s="30">
        <v>46</v>
      </c>
      <c r="E53" s="20">
        <v>23</v>
      </c>
      <c r="F53" s="93">
        <v>23</v>
      </c>
      <c r="G53" s="23">
        <f>F53-E53</f>
        <v>0</v>
      </c>
      <c r="H53" s="23">
        <f>F53*100/E53</f>
        <v>100</v>
      </c>
      <c r="I53" s="20">
        <f>F53*100/D53</f>
        <v>50</v>
      </c>
      <c r="J53" s="5"/>
    </row>
    <row r="54" spans="1:10" s="19" customFormat="1" x14ac:dyDescent="0.3">
      <c r="A54" s="7"/>
      <c r="B54" s="6"/>
      <c r="C54" s="27" t="s">
        <v>18</v>
      </c>
      <c r="D54" s="52">
        <f t="shared" ref="D54:I54" si="10">SUM(D48:D53)</f>
        <v>62</v>
      </c>
      <c r="E54" s="52">
        <f t="shared" si="10"/>
        <v>23</v>
      </c>
      <c r="F54" s="92">
        <f t="shared" si="10"/>
        <v>23</v>
      </c>
      <c r="G54" s="28">
        <f t="shared" si="10"/>
        <v>0</v>
      </c>
      <c r="H54" s="28">
        <f t="shared" si="10"/>
        <v>100</v>
      </c>
      <c r="I54" s="52">
        <f t="shared" si="10"/>
        <v>50</v>
      </c>
      <c r="J54" s="5"/>
    </row>
    <row r="55" spans="1:10" s="26" customFormat="1" ht="15" customHeight="1" x14ac:dyDescent="0.3">
      <c r="A55" s="7">
        <v>11</v>
      </c>
      <c r="B55" s="107" t="s">
        <v>68</v>
      </c>
      <c r="C55" s="21" t="s">
        <v>69</v>
      </c>
      <c r="D55" s="71">
        <v>0</v>
      </c>
      <c r="E55" s="71">
        <v>0</v>
      </c>
      <c r="F55" s="99">
        <v>0</v>
      </c>
      <c r="G55" s="71">
        <v>0</v>
      </c>
      <c r="H55" s="71">
        <v>0</v>
      </c>
      <c r="I55" s="71">
        <v>0</v>
      </c>
      <c r="J55" s="5"/>
    </row>
    <row r="56" spans="1:10" s="26" customFormat="1" x14ac:dyDescent="0.3">
      <c r="A56" s="7"/>
      <c r="B56" s="107"/>
      <c r="C56" s="29" t="s">
        <v>70</v>
      </c>
      <c r="D56" s="72">
        <v>4200</v>
      </c>
      <c r="E56" s="20">
        <v>500</v>
      </c>
      <c r="F56" s="93">
        <v>3104</v>
      </c>
      <c r="G56" s="31">
        <f>F56-E56</f>
        <v>2604</v>
      </c>
      <c r="H56" s="31">
        <f>F56*100/E56</f>
        <v>620.79999999999995</v>
      </c>
      <c r="I56" s="20">
        <f>G56*100/D56</f>
        <v>62</v>
      </c>
      <c r="J56" s="5"/>
    </row>
    <row r="57" spans="1:10" s="19" customFormat="1" x14ac:dyDescent="0.3">
      <c r="A57" s="7"/>
      <c r="B57" s="107"/>
      <c r="C57" s="27" t="s">
        <v>71</v>
      </c>
      <c r="D57" s="66">
        <f>D55+D56</f>
        <v>4200</v>
      </c>
      <c r="E57" s="18">
        <v>500</v>
      </c>
      <c r="F57" s="92">
        <v>3104</v>
      </c>
      <c r="G57" s="43">
        <f>F57-E57</f>
        <v>2604</v>
      </c>
      <c r="H57" s="43">
        <f>F57*100/E57</f>
        <v>620.79999999999995</v>
      </c>
      <c r="I57" s="18">
        <f>G57*100/D57</f>
        <v>62</v>
      </c>
      <c r="J57" s="5"/>
    </row>
    <row r="58" spans="1:10" s="26" customFormat="1" ht="30.75" customHeight="1" x14ac:dyDescent="0.3">
      <c r="A58" s="20">
        <v>12</v>
      </c>
      <c r="B58" s="21" t="s">
        <v>72</v>
      </c>
      <c r="C58" s="7" t="s">
        <v>73</v>
      </c>
      <c r="D58" s="7"/>
      <c r="E58" s="7"/>
      <c r="F58" s="7"/>
      <c r="G58" s="7"/>
      <c r="H58" s="7"/>
      <c r="I58" s="7"/>
      <c r="J58" s="7"/>
    </row>
    <row r="59" spans="1:10" s="26" customFormat="1" ht="45" customHeight="1" x14ac:dyDescent="0.3">
      <c r="A59" s="20">
        <v>13</v>
      </c>
      <c r="B59" s="21" t="s">
        <v>74</v>
      </c>
      <c r="C59" s="7" t="s">
        <v>20</v>
      </c>
      <c r="D59" s="7"/>
      <c r="E59" s="7"/>
      <c r="F59" s="7"/>
      <c r="G59" s="7"/>
      <c r="H59" s="7"/>
      <c r="I59" s="7"/>
      <c r="J59" s="7"/>
    </row>
    <row r="60" spans="1:10" s="26" customFormat="1" ht="30" customHeight="1" x14ac:dyDescent="0.3">
      <c r="A60" s="2">
        <v>14</v>
      </c>
      <c r="B60" s="2" t="s">
        <v>75</v>
      </c>
      <c r="C60" s="73" t="s">
        <v>76</v>
      </c>
      <c r="D60" s="30">
        <v>0</v>
      </c>
      <c r="E60" s="30">
        <v>0</v>
      </c>
      <c r="F60" s="100">
        <v>0</v>
      </c>
      <c r="G60" s="30">
        <v>0</v>
      </c>
      <c r="H60" s="30">
        <v>0</v>
      </c>
      <c r="I60" s="30">
        <v>0</v>
      </c>
      <c r="J60" s="5"/>
    </row>
    <row r="61" spans="1:10" s="26" customFormat="1" ht="28.8" x14ac:dyDescent="0.3">
      <c r="A61" s="2"/>
      <c r="B61" s="2"/>
      <c r="C61" s="73" t="s">
        <v>77</v>
      </c>
      <c r="D61" s="30">
        <v>0</v>
      </c>
      <c r="E61" s="30">
        <v>0</v>
      </c>
      <c r="F61" s="100">
        <v>0</v>
      </c>
      <c r="G61" s="30">
        <v>0</v>
      </c>
      <c r="H61" s="30">
        <v>0</v>
      </c>
      <c r="I61" s="30">
        <v>0</v>
      </c>
      <c r="J61" s="5"/>
    </row>
    <row r="62" spans="1:10" s="26" customFormat="1" ht="45" customHeight="1" x14ac:dyDescent="0.3">
      <c r="A62" s="2"/>
      <c r="B62" s="2"/>
      <c r="C62" s="73" t="s">
        <v>78</v>
      </c>
      <c r="D62" s="30">
        <v>0</v>
      </c>
      <c r="E62" s="30">
        <v>0</v>
      </c>
      <c r="F62" s="100">
        <v>0</v>
      </c>
      <c r="G62" s="30">
        <v>0</v>
      </c>
      <c r="H62" s="30">
        <v>0</v>
      </c>
      <c r="I62" s="30">
        <v>0</v>
      </c>
      <c r="J62" s="5"/>
    </row>
    <row r="63" spans="1:10" s="26" customFormat="1" x14ac:dyDescent="0.3">
      <c r="A63" s="2"/>
      <c r="B63" s="2"/>
      <c r="C63" s="73" t="s">
        <v>79</v>
      </c>
      <c r="D63" s="30">
        <v>0</v>
      </c>
      <c r="E63" s="30">
        <v>0</v>
      </c>
      <c r="F63" s="100">
        <v>0</v>
      </c>
      <c r="G63" s="30">
        <v>0</v>
      </c>
      <c r="H63" s="30">
        <v>0</v>
      </c>
      <c r="I63" s="30">
        <v>0</v>
      </c>
      <c r="J63" s="5"/>
    </row>
    <row r="64" spans="1:10" s="26" customFormat="1" x14ac:dyDescent="0.3">
      <c r="A64" s="2"/>
      <c r="B64" s="2"/>
      <c r="C64" s="73" t="s">
        <v>80</v>
      </c>
      <c r="D64" s="30">
        <v>1</v>
      </c>
      <c r="E64" s="20">
        <v>0</v>
      </c>
      <c r="F64" s="93">
        <v>0</v>
      </c>
      <c r="G64" s="20">
        <v>0</v>
      </c>
      <c r="H64" s="20">
        <v>0</v>
      </c>
      <c r="I64" s="20">
        <v>0</v>
      </c>
      <c r="J64" s="74" t="s">
        <v>81</v>
      </c>
    </row>
    <row r="65" spans="1:10" s="26" customFormat="1" ht="61.5" customHeight="1" x14ac:dyDescent="0.3">
      <c r="A65" s="7">
        <v>15</v>
      </c>
      <c r="B65" s="1" t="s">
        <v>82</v>
      </c>
      <c r="C65" s="21" t="s">
        <v>83</v>
      </c>
      <c r="D65" s="20"/>
      <c r="E65" s="20"/>
      <c r="F65" s="93"/>
      <c r="G65" s="20"/>
      <c r="H65" s="20"/>
      <c r="I65" s="20"/>
      <c r="J65" s="5" t="s">
        <v>84</v>
      </c>
    </row>
    <row r="66" spans="1:10" s="26" customFormat="1" ht="61.5" customHeight="1" x14ac:dyDescent="0.3">
      <c r="A66" s="7"/>
      <c r="B66" s="1"/>
      <c r="C66" s="21" t="s">
        <v>85</v>
      </c>
      <c r="D66" s="20"/>
      <c r="E66" s="20"/>
      <c r="F66" s="93"/>
      <c r="G66" s="20"/>
      <c r="H66" s="20"/>
      <c r="I66" s="20"/>
      <c r="J66" s="5"/>
    </row>
    <row r="67" spans="1:10" s="26" customFormat="1" ht="30" customHeight="1" x14ac:dyDescent="0.3">
      <c r="A67" s="7">
        <v>16</v>
      </c>
      <c r="B67" s="1" t="s">
        <v>86</v>
      </c>
      <c r="C67" s="21" t="s">
        <v>87</v>
      </c>
      <c r="D67" s="30">
        <v>2083</v>
      </c>
      <c r="E67" s="75"/>
      <c r="F67" s="101"/>
      <c r="G67" s="75"/>
      <c r="H67" s="75"/>
      <c r="I67" s="75"/>
      <c r="J67" s="5" t="s">
        <v>88</v>
      </c>
    </row>
    <row r="68" spans="1:10" s="26" customFormat="1" ht="28.8" x14ac:dyDescent="0.3">
      <c r="A68" s="7"/>
      <c r="B68" s="1"/>
      <c r="C68" s="21" t="s">
        <v>89</v>
      </c>
      <c r="D68" s="30">
        <v>5341</v>
      </c>
      <c r="E68" s="75"/>
      <c r="F68" s="101"/>
      <c r="G68" s="75"/>
      <c r="H68" s="75"/>
      <c r="I68" s="75"/>
      <c r="J68" s="5"/>
    </row>
    <row r="69" spans="1:10" s="26" customFormat="1" ht="43.2" x14ac:dyDescent="0.3">
      <c r="A69" s="7"/>
      <c r="B69" s="1"/>
      <c r="C69" s="21" t="s">
        <v>90</v>
      </c>
      <c r="D69" s="30">
        <v>323</v>
      </c>
      <c r="E69" s="75"/>
      <c r="F69" s="101"/>
      <c r="G69" s="75"/>
      <c r="H69" s="75"/>
      <c r="I69" s="75"/>
      <c r="J69" s="5"/>
    </row>
    <row r="70" spans="1:10" s="26" customFormat="1" ht="43.2" x14ac:dyDescent="0.3">
      <c r="A70" s="7"/>
      <c r="B70" s="1"/>
      <c r="C70" s="21" t="s">
        <v>91</v>
      </c>
      <c r="D70" s="30">
        <v>522</v>
      </c>
      <c r="E70" s="75"/>
      <c r="F70" s="101"/>
      <c r="G70" s="75"/>
      <c r="H70" s="75"/>
      <c r="I70" s="75"/>
      <c r="J70" s="5"/>
    </row>
    <row r="71" spans="1:10" s="19" customFormat="1" x14ac:dyDescent="0.3">
      <c r="A71" s="7"/>
      <c r="B71" s="1"/>
      <c r="C71" s="27" t="s">
        <v>18</v>
      </c>
      <c r="D71" s="76">
        <f>SUM(D67:D70)</f>
        <v>8269</v>
      </c>
      <c r="E71" s="76"/>
      <c r="F71" s="102"/>
      <c r="G71" s="76"/>
      <c r="H71" s="76"/>
      <c r="I71" s="76"/>
      <c r="J71" s="5"/>
    </row>
    <row r="72" spans="1:10" s="26" customFormat="1" ht="125.25" customHeight="1" x14ac:dyDescent="0.3">
      <c r="A72" s="20">
        <v>17</v>
      </c>
      <c r="B72" s="108" t="s">
        <v>92</v>
      </c>
      <c r="C72" s="21" t="s">
        <v>93</v>
      </c>
      <c r="D72" s="77">
        <v>2069.5</v>
      </c>
      <c r="E72" s="78">
        <v>100</v>
      </c>
      <c r="F72" s="103">
        <v>101.01</v>
      </c>
      <c r="G72" s="79">
        <f t="shared" ref="G72:G77" si="11">F72-E72</f>
        <v>1.0100000000000051</v>
      </c>
      <c r="H72" s="79">
        <f t="shared" ref="H72:H77" si="12">F72/E72*100</f>
        <v>101.01</v>
      </c>
      <c r="I72" s="78">
        <f t="shared" ref="I72:I77" si="13">F72/D72*100</f>
        <v>4.8808891036482249</v>
      </c>
      <c r="J72" s="25" t="s">
        <v>94</v>
      </c>
    </row>
    <row r="73" spans="1:10" s="26" customFormat="1" ht="37.5" customHeight="1" x14ac:dyDescent="0.3">
      <c r="A73" s="7">
        <v>18</v>
      </c>
      <c r="B73" s="107" t="s">
        <v>95</v>
      </c>
      <c r="C73" s="21" t="s">
        <v>96</v>
      </c>
      <c r="D73" s="78">
        <v>1081</v>
      </c>
      <c r="E73" s="78">
        <v>1065</v>
      </c>
      <c r="F73" s="104">
        <v>1065</v>
      </c>
      <c r="G73" s="80">
        <f t="shared" si="11"/>
        <v>0</v>
      </c>
      <c r="H73" s="80">
        <f t="shared" si="12"/>
        <v>100</v>
      </c>
      <c r="I73" s="78">
        <f t="shared" si="13"/>
        <v>98.519888991674378</v>
      </c>
      <c r="J73" s="5" t="s">
        <v>97</v>
      </c>
    </row>
    <row r="74" spans="1:10" s="26" customFormat="1" ht="37.5" customHeight="1" x14ac:dyDescent="0.3">
      <c r="A74" s="7"/>
      <c r="B74" s="107"/>
      <c r="C74" s="21" t="s">
        <v>98</v>
      </c>
      <c r="D74" s="78">
        <v>618</v>
      </c>
      <c r="E74" s="78">
        <v>609</v>
      </c>
      <c r="F74" s="104">
        <v>609</v>
      </c>
      <c r="G74" s="80">
        <f t="shared" si="11"/>
        <v>0</v>
      </c>
      <c r="H74" s="80">
        <f t="shared" si="12"/>
        <v>100</v>
      </c>
      <c r="I74" s="78">
        <f t="shared" si="13"/>
        <v>98.543689320388353</v>
      </c>
      <c r="J74" s="5"/>
    </row>
    <row r="75" spans="1:10" s="26" customFormat="1" x14ac:dyDescent="0.3">
      <c r="A75" s="7"/>
      <c r="B75" s="107"/>
      <c r="C75" s="21" t="s">
        <v>99</v>
      </c>
      <c r="D75" s="78">
        <v>827</v>
      </c>
      <c r="E75" s="78">
        <v>815</v>
      </c>
      <c r="F75" s="104">
        <v>829</v>
      </c>
      <c r="G75" s="79">
        <f t="shared" si="11"/>
        <v>14</v>
      </c>
      <c r="H75" s="79">
        <f t="shared" si="12"/>
        <v>101.71779141104294</v>
      </c>
      <c r="I75" s="78">
        <f t="shared" si="13"/>
        <v>100.24183796856106</v>
      </c>
      <c r="J75" s="25"/>
    </row>
    <row r="76" spans="1:10" s="26" customFormat="1" ht="28.8" x14ac:dyDescent="0.3">
      <c r="A76" s="7"/>
      <c r="B76" s="107"/>
      <c r="C76" s="21" t="s">
        <v>100</v>
      </c>
      <c r="D76" s="78">
        <v>369</v>
      </c>
      <c r="E76" s="78">
        <v>364</v>
      </c>
      <c r="F76" s="99">
        <v>427</v>
      </c>
      <c r="G76" s="79">
        <f t="shared" si="11"/>
        <v>63</v>
      </c>
      <c r="H76" s="79">
        <f t="shared" si="12"/>
        <v>117.30769230769231</v>
      </c>
      <c r="I76" s="78">
        <f t="shared" si="13"/>
        <v>115.71815718157181</v>
      </c>
      <c r="J76" s="25"/>
    </row>
    <row r="77" spans="1:10" s="26" customFormat="1" x14ac:dyDescent="0.3">
      <c r="A77" s="7"/>
      <c r="B77" s="107"/>
      <c r="C77" s="27" t="s">
        <v>18</v>
      </c>
      <c r="D77" s="81">
        <f>SUM(D73:D76)</f>
        <v>2895</v>
      </c>
      <c r="E77" s="81">
        <f>SUM(E73:E76)</f>
        <v>2853</v>
      </c>
      <c r="F77" s="98">
        <f>SUM(F73:F76)</f>
        <v>2930</v>
      </c>
      <c r="G77" s="79">
        <f t="shared" si="11"/>
        <v>77</v>
      </c>
      <c r="H77" s="79">
        <f t="shared" si="12"/>
        <v>102.69891342446546</v>
      </c>
      <c r="I77" s="78">
        <f t="shared" si="13"/>
        <v>101.20898100172711</v>
      </c>
      <c r="J77" s="25"/>
    </row>
    <row r="78" spans="1:10" s="26" customFormat="1" ht="30" customHeight="1" x14ac:dyDescent="0.3">
      <c r="A78" s="7">
        <v>19</v>
      </c>
      <c r="B78" s="6" t="s">
        <v>101</v>
      </c>
      <c r="C78" s="21" t="s">
        <v>102</v>
      </c>
      <c r="D78" s="82">
        <v>0.1000518</v>
      </c>
      <c r="E78" s="82"/>
      <c r="F78" s="105"/>
      <c r="G78" s="82"/>
      <c r="H78" s="82"/>
      <c r="I78" s="82"/>
      <c r="J78" s="62" t="s">
        <v>103</v>
      </c>
    </row>
    <row r="79" spans="1:10" s="26" customFormat="1" ht="57.6" x14ac:dyDescent="0.3">
      <c r="A79" s="7"/>
      <c r="B79" s="6"/>
      <c r="C79" s="21" t="s">
        <v>104</v>
      </c>
      <c r="D79" s="82">
        <v>0.1000518</v>
      </c>
      <c r="E79" s="82"/>
      <c r="F79" s="105"/>
      <c r="G79" s="82"/>
      <c r="H79" s="82"/>
      <c r="I79" s="82"/>
      <c r="J79" s="62" t="s">
        <v>103</v>
      </c>
    </row>
    <row r="80" spans="1:10" s="26" customFormat="1" ht="57.6" x14ac:dyDescent="0.3">
      <c r="A80" s="7"/>
      <c r="B80" s="6"/>
      <c r="C80" s="21" t="s">
        <v>105</v>
      </c>
      <c r="D80" s="82">
        <v>0.15119360000000001</v>
      </c>
      <c r="E80" s="82"/>
      <c r="F80" s="105"/>
      <c r="G80" s="82"/>
      <c r="H80" s="82"/>
      <c r="I80" s="82"/>
      <c r="J80" s="62" t="s">
        <v>106</v>
      </c>
    </row>
    <row r="81" spans="1:10" s="26" customFormat="1" ht="57.6" x14ac:dyDescent="0.3">
      <c r="A81" s="7"/>
      <c r="B81" s="6"/>
      <c r="C81" s="21" t="s">
        <v>107</v>
      </c>
      <c r="D81" s="82">
        <v>0.1000518</v>
      </c>
      <c r="E81" s="82"/>
      <c r="F81" s="105"/>
      <c r="G81" s="82"/>
      <c r="H81" s="82"/>
      <c r="I81" s="82"/>
      <c r="J81" s="62" t="s">
        <v>103</v>
      </c>
    </row>
    <row r="82" spans="1:10" s="26" customFormat="1" ht="43.2" x14ac:dyDescent="0.3">
      <c r="A82" s="7"/>
      <c r="B82" s="6"/>
      <c r="C82" s="21" t="s">
        <v>108</v>
      </c>
      <c r="D82" s="82">
        <v>0.1</v>
      </c>
      <c r="E82" s="82"/>
      <c r="F82" s="105"/>
      <c r="G82" s="82"/>
      <c r="H82" s="82"/>
      <c r="I82" s="82"/>
      <c r="J82" s="62" t="s">
        <v>109</v>
      </c>
    </row>
    <row r="83" spans="1:10" s="19" customFormat="1" ht="27.6" x14ac:dyDescent="0.3">
      <c r="A83" s="7"/>
      <c r="B83" s="6"/>
      <c r="C83" s="27" t="s">
        <v>110</v>
      </c>
      <c r="D83" s="83">
        <f>AVERAGE(D78:D82)</f>
        <v>0.1102698</v>
      </c>
      <c r="E83" s="52"/>
      <c r="F83" s="92"/>
      <c r="G83" s="52"/>
      <c r="H83" s="52"/>
      <c r="I83" s="52"/>
      <c r="J83" s="84" t="s">
        <v>111</v>
      </c>
    </row>
  </sheetData>
  <mergeCells count="49">
    <mergeCell ref="A78:A83"/>
    <mergeCell ref="B78:B83"/>
    <mergeCell ref="A67:A71"/>
    <mergeCell ref="B67:B71"/>
    <mergeCell ref="J67:J71"/>
    <mergeCell ref="A73:A77"/>
    <mergeCell ref="B73:B77"/>
    <mergeCell ref="J73:J74"/>
    <mergeCell ref="A60:A64"/>
    <mergeCell ref="B60:B64"/>
    <mergeCell ref="J60:J63"/>
    <mergeCell ref="A65:A66"/>
    <mergeCell ref="B65:B66"/>
    <mergeCell ref="J65:J66"/>
    <mergeCell ref="A55:A57"/>
    <mergeCell ref="B55:B57"/>
    <mergeCell ref="J55:J57"/>
    <mergeCell ref="C58:J58"/>
    <mergeCell ref="C59:J59"/>
    <mergeCell ref="A40:A47"/>
    <mergeCell ref="B40:B47"/>
    <mergeCell ref="A48:A54"/>
    <mergeCell ref="B48:B54"/>
    <mergeCell ref="J48:J54"/>
    <mergeCell ref="A25:A29"/>
    <mergeCell ref="B25:B29"/>
    <mergeCell ref="J25:J29"/>
    <mergeCell ref="A31:A39"/>
    <mergeCell ref="B31:B39"/>
    <mergeCell ref="J31:J39"/>
    <mergeCell ref="A13:A18"/>
    <mergeCell ref="B13:B18"/>
    <mergeCell ref="J13:J18"/>
    <mergeCell ref="A19:A24"/>
    <mergeCell ref="B19:B24"/>
    <mergeCell ref="J19:J24"/>
    <mergeCell ref="A7:A10"/>
    <mergeCell ref="B7:B10"/>
    <mergeCell ref="J7:J10"/>
    <mergeCell ref="C11:J11"/>
    <mergeCell ref="C12:J12"/>
    <mergeCell ref="A1:J1"/>
    <mergeCell ref="A2:J2"/>
    <mergeCell ref="A3:J3"/>
    <mergeCell ref="A5:A6"/>
    <mergeCell ref="B5:B6"/>
    <mergeCell ref="C5:C6"/>
    <mergeCell ref="D5:I5"/>
    <mergeCell ref="J5:J6"/>
  </mergeCells>
  <pageMargins left="0.70866141732283472" right="0.70866141732283472" top="0.74803149606299213" bottom="0.74803149606299213" header="0.51181102362204722" footer="0.51181102362204722"/>
  <pageSetup paperSize="9" scale="69"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Анна В. Лапчук</dc:creator>
  <dc:description/>
  <cp:lastModifiedBy>Экономика</cp:lastModifiedBy>
  <cp:revision>0</cp:revision>
  <cp:lastPrinted>2022-04-25T13:03:42Z</cp:lastPrinted>
  <dcterms:created xsi:type="dcterms:W3CDTF">2022-04-21T13:43:08Z</dcterms:created>
  <dcterms:modified xsi:type="dcterms:W3CDTF">2022-04-25T13:27:23Z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