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25" windowWidth="19410" windowHeight="9255"/>
  </bookViews>
  <sheets>
    <sheet name="Лист 1" sheetId="4" r:id="rId1"/>
    <sheet name="Лист3" sheetId="3" r:id="rId2"/>
  </sheets>
  <definedNames>
    <definedName name="_xlnm.Print_Area" localSheetId="0">'Лист 1'!$A$1:$H$56</definedName>
  </definedNames>
  <calcPr calcId="145621"/>
</workbook>
</file>

<file path=xl/calcChain.xml><?xml version="1.0" encoding="utf-8"?>
<calcChain xmlns="http://schemas.openxmlformats.org/spreadsheetml/2006/main">
  <c r="E25" i="4" l="1"/>
  <c r="E10" i="4"/>
  <c r="E8" i="4" l="1"/>
  <c r="E19" i="4" l="1"/>
  <c r="E14" i="4"/>
  <c r="E24" i="4" l="1"/>
  <c r="E11" i="4" l="1"/>
  <c r="E30" i="4" l="1"/>
  <c r="E13" i="4" l="1"/>
  <c r="E48" i="4" l="1"/>
  <c r="E43" i="4"/>
  <c r="E15" i="4" l="1"/>
  <c r="H46" i="4" l="1"/>
  <c r="E46" i="4"/>
  <c r="H42" i="4"/>
  <c r="G42" i="4"/>
  <c r="F41" i="4"/>
  <c r="E41" i="4"/>
  <c r="H40" i="4"/>
  <c r="G40" i="4"/>
  <c r="H39" i="4"/>
  <c r="G39" i="4"/>
  <c r="H38" i="4"/>
  <c r="G38" i="4"/>
  <c r="H37" i="4"/>
  <c r="G37" i="4"/>
  <c r="F36" i="4"/>
  <c r="E36" i="4"/>
  <c r="H35" i="4"/>
  <c r="G35" i="4"/>
  <c r="H34" i="4"/>
  <c r="G34" i="4"/>
  <c r="H33" i="4"/>
  <c r="G33" i="4"/>
  <c r="F32" i="4"/>
  <c r="E32" i="4"/>
  <c r="H31" i="4"/>
  <c r="G31" i="4"/>
  <c r="F30" i="4"/>
  <c r="H30" i="4" s="1"/>
  <c r="H29" i="4"/>
  <c r="G29" i="4"/>
  <c r="F28" i="4"/>
  <c r="E28" i="4"/>
  <c r="H27" i="4"/>
  <c r="G27" i="4"/>
  <c r="F24" i="4"/>
  <c r="H23" i="4"/>
  <c r="G23" i="4"/>
  <c r="F22" i="4"/>
  <c r="E22" i="4"/>
  <c r="H21" i="4"/>
  <c r="G21" i="4"/>
  <c r="F20" i="4"/>
  <c r="E20" i="4"/>
  <c r="H19" i="4"/>
  <c r="G19" i="4"/>
  <c r="H18" i="4"/>
  <c r="G18" i="4"/>
  <c r="H16" i="4"/>
  <c r="G16" i="4"/>
  <c r="F15" i="4"/>
  <c r="H14" i="4"/>
  <c r="G14" i="4"/>
  <c r="F13" i="4"/>
  <c r="H10" i="4"/>
  <c r="G10" i="4"/>
  <c r="F9" i="4"/>
  <c r="E9" i="4"/>
  <c r="H8" i="4"/>
  <c r="G8" i="4"/>
  <c r="F7" i="4"/>
  <c r="E7" i="4"/>
  <c r="E51" i="4" l="1"/>
  <c r="H9" i="4"/>
  <c r="G24" i="4"/>
  <c r="F51" i="4"/>
  <c r="H41" i="4"/>
  <c r="G20" i="4"/>
  <c r="H24" i="4"/>
  <c r="G41" i="4"/>
  <c r="G9" i="4"/>
  <c r="H7" i="4"/>
  <c r="H32" i="4"/>
  <c r="H22" i="4"/>
  <c r="G13" i="4"/>
  <c r="G28" i="4"/>
  <c r="H15" i="4"/>
  <c r="G7" i="4"/>
  <c r="G15" i="4"/>
  <c r="G36" i="4"/>
  <c r="H36" i="4"/>
  <c r="H13" i="4"/>
  <c r="H20" i="4"/>
  <c r="H28" i="4"/>
  <c r="G32" i="4"/>
  <c r="G22" i="4"/>
  <c r="G30" i="4"/>
  <c r="G51" i="4" l="1"/>
  <c r="H51" i="4"/>
</calcChain>
</file>

<file path=xl/sharedStrings.xml><?xml version="1.0" encoding="utf-8"?>
<sst xmlns="http://schemas.openxmlformats.org/spreadsheetml/2006/main" count="90" uniqueCount="70">
  <si>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</si>
  <si>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</si>
  <si>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</si>
  <si>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</si>
  <si>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</si>
  <si>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</si>
  <si>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</si>
  <si>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</si>
  <si>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</si>
  <si>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</si>
  <si>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</si>
  <si>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</si>
  <si>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</si>
  <si>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</si>
  <si>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</si>
  <si>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</si>
  <si>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</si>
  <si>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</si>
  <si>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</si>
  <si>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</si>
  <si>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</si>
  <si>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</si>
  <si>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</si>
  <si>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</si>
  <si>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</si>
  <si>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</si>
  <si>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</si>
  <si>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</si>
  <si>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</si>
  <si>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</si>
  <si>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</si>
  <si>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</si>
  <si>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</si>
  <si>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</si>
  <si>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</si>
  <si>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</si>
  <si>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</si>
  <si>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</si>
  <si>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</si>
  <si>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</si>
  <si>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</si>
  <si>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</si>
  <si>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</si>
  <si>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</si>
  <si>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</si>
  <si>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</si>
  <si>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</si>
  <si>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</si>
  <si>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</si>
  <si>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</si>
  <si>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</si>
  <si>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</si>
  <si>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</si>
  <si>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</si>
  <si>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</si>
  <si>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</si>
  <si>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</si>
  <si>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</si>
  <si>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</si>
  <si>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</si>
  <si>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</si>
  <si>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</si>
  <si>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Перечень муниципальных программ муниципального образования "Гиагинский район" с распределением бюджетных ассигнований на 2021 год</t>
  </si>
  <si>
    <t>Прогнозный бюджет               на 2021 год</t>
  </si>
  <si>
    <t>6400000000</t>
  </si>
  <si>
    <t>Муниципальная программа МО "Гиагинский район"  "Развитие малого и среднего предпринимательства муниципального образования "Гиагинский район"</t>
  </si>
  <si>
    <t>С.Н.Горяева</t>
  </si>
  <si>
    <t>Приложение № 15                                                                                к  решению Совета народных депутатов                                              МО "Гиагинский район"                                                                                                от " 25" декабря 2020г. № 399</t>
  </si>
  <si>
    <t xml:space="preserve">Управляющая делами Совета народных депутатов муниципального образования  "Гиагинский район"                                                                                           </t>
  </si>
  <si>
    <r>
      <t xml:space="preserve">                Приложение № 6                                                                          к  решению Совета народных депутатов                                                              МО "Гиагинский район"                                                                                                от "      " декабря 2021г. №  </t>
    </r>
    <r>
      <rPr>
        <u/>
        <sz val="12"/>
        <color theme="1"/>
        <rFont val="Times New Roman"/>
        <family val="1"/>
        <charset val="204"/>
      </rPr>
      <t xml:space="preserve">              </t>
    </r>
    <r>
      <rPr>
        <sz val="12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</si>
</sst>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"/>
  </numFmts>
  <fonts count="14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165" fontId="13" fillId="0" borderId="1" xfId="0" applyNumberFormat="1" applyFont="1" applyFill="1" applyBorder="1" applyAlignment="1">
      <alignment horizontal="right" vertical="top" wrapText="1"/>
    </xf>
    <xf numFmtId="164" fontId="9" fillId="2" borderId="4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A34" zoomScale="80" zoomScaleNormal="100" zoomScaleSheetLayoutView="80" workbookViewId="0">
      <selection activeCell="E51" sqref="E51"/>
    </sheetView>
  </sheetViews>
  <sheetFormatPr defaultColWidth="9.140625" defaultRowHeight="15" x14ac:dyDescent="0.25"/>
  <cols>
    <col min="1" max="1" width="5.42578125" style="1" customWidth="1"/>
    <col min="2" max="2" width="69.5703125" style="1" customWidth="1"/>
    <col min="3" max="3" width="14.85546875" style="1" customWidth="1"/>
    <col min="4" max="4" width="15.7109375" style="1" bestFit="1" customWidth="1"/>
    <col min="5" max="5" width="30.7109375" style="43" customWidth="1"/>
    <col min="6" max="6" width="15.140625" style="1" hidden="1" customWidth="1"/>
    <col min="7" max="7" width="14.7109375" style="1" hidden="1" customWidth="1"/>
    <col min="8" max="8" width="13.7109375" style="1" hidden="1" customWidth="1"/>
    <col min="9" max="9" width="23.5703125" style="1" customWidth="1"/>
    <col min="10" max="11" width="9.140625" style="1"/>
    <col min="12" max="12" width="8.7109375" style="1" customWidth="1"/>
    <col min="13" max="16384" width="9.140625" style="1"/>
  </cols>
  <sheetData>
    <row r="1" spans="1:9" ht="72.75" customHeight="1" x14ac:dyDescent="0.25">
      <c r="C1" s="57" t="s">
        <v>69</v>
      </c>
      <c r="D1" s="57"/>
      <c r="E1" s="57"/>
    </row>
    <row r="2" spans="1:9" ht="76.5" customHeight="1" x14ac:dyDescent="0.25">
      <c r="A2" s="2"/>
      <c r="B2" s="2"/>
      <c r="C2" s="57" t="s">
        <v>67</v>
      </c>
      <c r="D2" s="57"/>
      <c r="E2" s="57"/>
      <c r="F2" s="50" t="s">
        <v>25</v>
      </c>
      <c r="G2" s="50"/>
      <c r="H2" s="50"/>
    </row>
    <row r="3" spans="1:9" ht="54.75" customHeight="1" x14ac:dyDescent="0.25">
      <c r="A3" s="51" t="s">
        <v>62</v>
      </c>
      <c r="B3" s="51"/>
      <c r="C3" s="51"/>
      <c r="D3" s="51"/>
      <c r="E3" s="51"/>
      <c r="F3" s="51"/>
      <c r="G3" s="51"/>
      <c r="H3" s="51"/>
    </row>
    <row r="4" spans="1:9" ht="21" customHeight="1" x14ac:dyDescent="0.25">
      <c r="A4" s="52" t="s">
        <v>0</v>
      </c>
      <c r="B4" s="52"/>
      <c r="C4" s="52"/>
      <c r="D4" s="52"/>
      <c r="E4" s="52"/>
      <c r="F4" s="8"/>
      <c r="G4" s="8"/>
      <c r="H4" s="8"/>
    </row>
    <row r="5" spans="1:9" ht="15.75" customHeight="1" x14ac:dyDescent="0.25">
      <c r="A5" s="53" t="s">
        <v>7</v>
      </c>
      <c r="B5" s="53" t="s">
        <v>1</v>
      </c>
      <c r="C5" s="53" t="s">
        <v>46</v>
      </c>
      <c r="D5" s="53" t="s">
        <v>26</v>
      </c>
      <c r="E5" s="54" t="s">
        <v>63</v>
      </c>
      <c r="F5" s="55" t="s">
        <v>41</v>
      </c>
      <c r="G5" s="55" t="s">
        <v>27</v>
      </c>
      <c r="H5" s="55" t="s">
        <v>28</v>
      </c>
    </row>
    <row r="6" spans="1:9" ht="69.75" customHeight="1" x14ac:dyDescent="0.25">
      <c r="A6" s="53"/>
      <c r="B6" s="53"/>
      <c r="C6" s="53"/>
      <c r="D6" s="53"/>
      <c r="E6" s="54"/>
      <c r="F6" s="56"/>
      <c r="G6" s="56"/>
      <c r="H6" s="56"/>
    </row>
    <row r="7" spans="1:9" ht="45" customHeight="1" x14ac:dyDescent="0.25">
      <c r="A7" s="35" t="s">
        <v>8</v>
      </c>
      <c r="B7" s="60" t="s">
        <v>48</v>
      </c>
      <c r="C7" s="60"/>
      <c r="D7" s="16" t="s">
        <v>29</v>
      </c>
      <c r="E7" s="38">
        <f>E8</f>
        <v>513340.92836000002</v>
      </c>
      <c r="F7" s="10">
        <f>F8</f>
        <v>219527.9</v>
      </c>
      <c r="G7" s="17">
        <f>SUM(F7-E7)</f>
        <v>-293813.02836</v>
      </c>
      <c r="H7" s="17">
        <f>SUM(F7/E7*100)</f>
        <v>42.764542601607566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46">
        <f>510835.42836+2505.5</f>
        <v>513340.92836000002</v>
      </c>
      <c r="F8" s="14">
        <v>219527.9</v>
      </c>
      <c r="G8" s="15">
        <f t="shared" ref="G8:G51" si="0">SUM(F8-E8)</f>
        <v>-293813.02836</v>
      </c>
      <c r="H8" s="33">
        <f>SUM(F8/E8*100)</f>
        <v>42.764542601607566</v>
      </c>
      <c r="I8" s="34"/>
    </row>
    <row r="9" spans="1:9" ht="42.75" customHeight="1" x14ac:dyDescent="0.25">
      <c r="A9" s="35" t="s">
        <v>9</v>
      </c>
      <c r="B9" s="60" t="s">
        <v>49</v>
      </c>
      <c r="C9" s="60"/>
      <c r="D9" s="16" t="s">
        <v>38</v>
      </c>
      <c r="E9" s="40">
        <f>E10</f>
        <v>161545.93127</v>
      </c>
      <c r="F9" s="9">
        <f>F10</f>
        <v>36697.599999999999</v>
      </c>
      <c r="G9" s="17">
        <f t="shared" si="0"/>
        <v>-124848.33127</v>
      </c>
      <c r="H9" s="17">
        <f t="shared" ref="H9:H51" si="1">SUM(F9/E9*100)</f>
        <v>22.716511466120071</v>
      </c>
    </row>
    <row r="10" spans="1:9" ht="15.75" x14ac:dyDescent="0.25">
      <c r="A10" s="3"/>
      <c r="B10" s="18" t="s">
        <v>3</v>
      </c>
      <c r="C10" s="12">
        <v>902</v>
      </c>
      <c r="D10" s="13"/>
      <c r="E10" s="48">
        <f>163098.46867-1552.5374</f>
        <v>161545.93127</v>
      </c>
      <c r="F10" s="14">
        <v>36697.599999999999</v>
      </c>
      <c r="G10" s="15">
        <f t="shared" si="0"/>
        <v>-124848.33127</v>
      </c>
      <c r="H10" s="15">
        <f t="shared" si="1"/>
        <v>22.716511466120071</v>
      </c>
    </row>
    <row r="11" spans="1:9" ht="45.75" hidden="1" customHeight="1" x14ac:dyDescent="0.25">
      <c r="A11" s="37" t="s">
        <v>10</v>
      </c>
      <c r="B11" s="61" t="s">
        <v>65</v>
      </c>
      <c r="C11" s="62"/>
      <c r="D11" s="64" t="s">
        <v>64</v>
      </c>
      <c r="E11" s="41">
        <f>E12</f>
        <v>0</v>
      </c>
      <c r="F11" s="47"/>
      <c r="G11" s="15"/>
      <c r="H11" s="15"/>
    </row>
    <row r="12" spans="1:9" ht="15.75" hidden="1" x14ac:dyDescent="0.25">
      <c r="A12" s="3"/>
      <c r="B12" s="11" t="s">
        <v>4</v>
      </c>
      <c r="C12" s="12">
        <v>908</v>
      </c>
      <c r="D12" s="65"/>
      <c r="E12" s="39">
        <v>0</v>
      </c>
      <c r="F12" s="47"/>
      <c r="G12" s="15"/>
      <c r="H12" s="15"/>
    </row>
    <row r="13" spans="1:9" ht="51" customHeight="1" x14ac:dyDescent="0.25">
      <c r="A13" s="37" t="s">
        <v>10</v>
      </c>
      <c r="B13" s="60" t="s">
        <v>50</v>
      </c>
      <c r="C13" s="60"/>
      <c r="D13" s="16" t="s">
        <v>39</v>
      </c>
      <c r="E13" s="40">
        <f>E14</f>
        <v>18945.22</v>
      </c>
      <c r="F13" s="9">
        <f>F14</f>
        <v>8160.7</v>
      </c>
      <c r="G13" s="17">
        <f t="shared" si="0"/>
        <v>-10784.52</v>
      </c>
      <c r="H13" s="17">
        <f t="shared" si="1"/>
        <v>43.075245365321699</v>
      </c>
    </row>
    <row r="14" spans="1:9" ht="15.75" x14ac:dyDescent="0.25">
      <c r="A14" s="3"/>
      <c r="B14" s="19" t="s">
        <v>5</v>
      </c>
      <c r="C14" s="12">
        <v>903</v>
      </c>
      <c r="D14" s="13"/>
      <c r="E14" s="48">
        <f>18945.22</f>
        <v>18945.22</v>
      </c>
      <c r="F14" s="14">
        <v>8160.7</v>
      </c>
      <c r="G14" s="15">
        <f t="shared" si="0"/>
        <v>-10784.52</v>
      </c>
      <c r="H14" s="15">
        <f t="shared" si="1"/>
        <v>43.075245365321699</v>
      </c>
    </row>
    <row r="15" spans="1:9" ht="52.5" customHeight="1" x14ac:dyDescent="0.25">
      <c r="A15" s="35" t="s">
        <v>11</v>
      </c>
      <c r="B15" s="63" t="s">
        <v>51</v>
      </c>
      <c r="C15" s="63"/>
      <c r="D15" s="16" t="s">
        <v>40</v>
      </c>
      <c r="E15" s="40">
        <f>E16+E18+E19+E17</f>
        <v>7418.1112800000001</v>
      </c>
      <c r="F15" s="20">
        <f>F16+F18+F19</f>
        <v>875</v>
      </c>
      <c r="G15" s="17">
        <f t="shared" si="0"/>
        <v>-6543.1112800000001</v>
      </c>
      <c r="H15" s="17">
        <f t="shared" si="1"/>
        <v>11.795455298157782</v>
      </c>
    </row>
    <row r="16" spans="1:9" ht="14.25" customHeight="1" x14ac:dyDescent="0.25">
      <c r="A16" s="3"/>
      <c r="B16" s="11" t="s">
        <v>4</v>
      </c>
      <c r="C16" s="12">
        <v>908</v>
      </c>
      <c r="D16" s="13"/>
      <c r="E16" s="49">
        <v>6001</v>
      </c>
      <c r="F16" s="14">
        <v>0</v>
      </c>
      <c r="G16" s="15">
        <f t="shared" si="0"/>
        <v>-6001</v>
      </c>
      <c r="H16" s="15">
        <f t="shared" si="1"/>
        <v>0</v>
      </c>
    </row>
    <row r="17" spans="1:8" ht="15.75" hidden="1" x14ac:dyDescent="0.25">
      <c r="A17" s="3"/>
      <c r="B17" s="11" t="s">
        <v>5</v>
      </c>
      <c r="C17" s="12">
        <v>903</v>
      </c>
      <c r="D17" s="13"/>
      <c r="E17" s="49"/>
      <c r="F17" s="14"/>
      <c r="G17" s="15"/>
      <c r="H17" s="15"/>
    </row>
    <row r="18" spans="1:8" ht="15.75" x14ac:dyDescent="0.25">
      <c r="A18" s="3"/>
      <c r="B18" s="11" t="s">
        <v>3</v>
      </c>
      <c r="C18" s="12">
        <v>902</v>
      </c>
      <c r="D18" s="13"/>
      <c r="E18" s="49">
        <v>539.20000000000005</v>
      </c>
      <c r="F18" s="14">
        <v>25</v>
      </c>
      <c r="G18" s="15">
        <f t="shared" si="0"/>
        <v>-514.20000000000005</v>
      </c>
      <c r="H18" s="15">
        <f t="shared" si="1"/>
        <v>4.6364985163204748</v>
      </c>
    </row>
    <row r="19" spans="1:8" ht="15.75" x14ac:dyDescent="0.25">
      <c r="A19" s="3"/>
      <c r="B19" s="11" t="s">
        <v>2</v>
      </c>
      <c r="C19" s="12">
        <v>905</v>
      </c>
      <c r="D19" s="13"/>
      <c r="E19" s="49">
        <f>877.91128</f>
        <v>877.91128000000003</v>
      </c>
      <c r="F19" s="14">
        <v>850</v>
      </c>
      <c r="G19" s="15">
        <f t="shared" si="0"/>
        <v>-27.911280000000033</v>
      </c>
      <c r="H19" s="15">
        <f t="shared" si="1"/>
        <v>96.820717464753386</v>
      </c>
    </row>
    <row r="20" spans="1:8" ht="41.25" customHeight="1" x14ac:dyDescent="0.25">
      <c r="A20" s="37" t="s">
        <v>12</v>
      </c>
      <c r="B20" s="60" t="s">
        <v>52</v>
      </c>
      <c r="C20" s="60"/>
      <c r="D20" s="16" t="s">
        <v>30</v>
      </c>
      <c r="E20" s="40">
        <f>E21</f>
        <v>98.4</v>
      </c>
      <c r="F20" s="9">
        <f>F21</f>
        <v>210.9</v>
      </c>
      <c r="G20" s="17">
        <f t="shared" si="0"/>
        <v>112.5</v>
      </c>
      <c r="H20" s="17">
        <f t="shared" si="1"/>
        <v>214.32926829268291</v>
      </c>
    </row>
    <row r="21" spans="1:8" ht="15.75" x14ac:dyDescent="0.25">
      <c r="A21" s="36"/>
      <c r="B21" s="11" t="s">
        <v>4</v>
      </c>
      <c r="C21" s="12">
        <v>908</v>
      </c>
      <c r="D21" s="13"/>
      <c r="E21" s="48">
        <v>98.4</v>
      </c>
      <c r="F21" s="14">
        <v>210.9</v>
      </c>
      <c r="G21" s="15">
        <f t="shared" si="0"/>
        <v>112.5</v>
      </c>
      <c r="H21" s="15">
        <f t="shared" si="1"/>
        <v>214.32926829268291</v>
      </c>
    </row>
    <row r="22" spans="1:8" ht="51" customHeight="1" x14ac:dyDescent="0.25">
      <c r="A22" s="37" t="s">
        <v>13</v>
      </c>
      <c r="B22" s="60" t="s">
        <v>59</v>
      </c>
      <c r="C22" s="60"/>
      <c r="D22" s="16" t="s">
        <v>31</v>
      </c>
      <c r="E22" s="40">
        <f>E23</f>
        <v>232.8</v>
      </c>
      <c r="F22" s="9">
        <f>F23</f>
        <v>172.2</v>
      </c>
      <c r="G22" s="17">
        <f t="shared" si="0"/>
        <v>-60.600000000000023</v>
      </c>
      <c r="H22" s="17">
        <f t="shared" si="1"/>
        <v>73.969072164948443</v>
      </c>
    </row>
    <row r="23" spans="1:8" ht="15.75" x14ac:dyDescent="0.25">
      <c r="A23" s="3"/>
      <c r="B23" s="11" t="s">
        <v>4</v>
      </c>
      <c r="C23" s="12">
        <v>908</v>
      </c>
      <c r="D23" s="13"/>
      <c r="E23" s="48">
        <v>232.8</v>
      </c>
      <c r="F23" s="14">
        <v>172.2</v>
      </c>
      <c r="G23" s="15">
        <f t="shared" si="0"/>
        <v>-60.600000000000023</v>
      </c>
      <c r="H23" s="15">
        <f t="shared" si="1"/>
        <v>73.969072164948443</v>
      </c>
    </row>
    <row r="24" spans="1:8" ht="43.5" customHeight="1" x14ac:dyDescent="0.25">
      <c r="A24" s="37" t="s">
        <v>6</v>
      </c>
      <c r="B24" s="60" t="s">
        <v>61</v>
      </c>
      <c r="C24" s="60"/>
      <c r="D24" s="21" t="s">
        <v>32</v>
      </c>
      <c r="E24" s="40">
        <f>E27+E25+E26</f>
        <v>483441.64541999996</v>
      </c>
      <c r="F24" s="9">
        <f>F27</f>
        <v>4415.6000000000004</v>
      </c>
      <c r="G24" s="17">
        <f t="shared" si="0"/>
        <v>-479026.04541999998</v>
      </c>
      <c r="H24" s="17">
        <f t="shared" si="1"/>
        <v>0.91336773358940904</v>
      </c>
    </row>
    <row r="25" spans="1:8" ht="15.75" x14ac:dyDescent="0.25">
      <c r="A25" s="37"/>
      <c r="B25" s="11" t="s">
        <v>3</v>
      </c>
      <c r="C25" s="12">
        <v>902</v>
      </c>
      <c r="D25" s="21"/>
      <c r="E25" s="48">
        <f>77067.371+1552.5374</f>
        <v>78619.9084</v>
      </c>
      <c r="F25" s="9"/>
      <c r="G25" s="17"/>
      <c r="H25" s="17"/>
    </row>
    <row r="26" spans="1:8" ht="22.5" customHeight="1" x14ac:dyDescent="0.25">
      <c r="A26" s="37"/>
      <c r="B26" s="11" t="s">
        <v>2</v>
      </c>
      <c r="C26" s="12">
        <v>905</v>
      </c>
      <c r="D26" s="21"/>
      <c r="E26" s="48">
        <v>385768.85230999999</v>
      </c>
      <c r="F26" s="9"/>
      <c r="G26" s="17"/>
      <c r="H26" s="17"/>
    </row>
    <row r="27" spans="1:8" ht="15.75" x14ac:dyDescent="0.25">
      <c r="A27" s="36"/>
      <c r="B27" s="11" t="s">
        <v>4</v>
      </c>
      <c r="C27" s="22">
        <v>908</v>
      </c>
      <c r="D27" s="23"/>
      <c r="E27" s="48">
        <v>19052.884709999998</v>
      </c>
      <c r="F27" s="14">
        <v>4415.6000000000004</v>
      </c>
      <c r="G27" s="15">
        <f t="shared" si="0"/>
        <v>-14637.284709999998</v>
      </c>
      <c r="H27" s="15">
        <f t="shared" si="1"/>
        <v>23.175493198058618</v>
      </c>
    </row>
    <row r="28" spans="1:8" ht="54.75" customHeight="1" x14ac:dyDescent="0.25">
      <c r="A28" s="37" t="s">
        <v>14</v>
      </c>
      <c r="B28" s="60" t="s">
        <v>60</v>
      </c>
      <c r="C28" s="60"/>
      <c r="D28" s="21" t="s">
        <v>33</v>
      </c>
      <c r="E28" s="40">
        <f t="shared" ref="E28:F28" si="2">E29</f>
        <v>3011.9944</v>
      </c>
      <c r="F28" s="9">
        <f t="shared" si="2"/>
        <v>1048.5</v>
      </c>
      <c r="G28" s="17">
        <f t="shared" si="0"/>
        <v>-1963.4944</v>
      </c>
      <c r="H28" s="17">
        <f t="shared" si="1"/>
        <v>34.810821693426789</v>
      </c>
    </row>
    <row r="29" spans="1:8" ht="15.75" x14ac:dyDescent="0.25">
      <c r="A29" s="37"/>
      <c r="B29" s="24" t="s">
        <v>4</v>
      </c>
      <c r="C29" s="25">
        <v>908</v>
      </c>
      <c r="D29" s="23"/>
      <c r="E29" s="48">
        <v>3011.9944</v>
      </c>
      <c r="F29" s="14">
        <v>1048.5</v>
      </c>
      <c r="G29" s="15">
        <f t="shared" si="0"/>
        <v>-1963.4944</v>
      </c>
      <c r="H29" s="15">
        <f t="shared" si="1"/>
        <v>34.810821693426789</v>
      </c>
    </row>
    <row r="30" spans="1:8" ht="47.25" customHeight="1" x14ac:dyDescent="0.25">
      <c r="A30" s="37" t="s">
        <v>15</v>
      </c>
      <c r="B30" s="60" t="s">
        <v>57</v>
      </c>
      <c r="C30" s="60"/>
      <c r="D30" s="21" t="s">
        <v>34</v>
      </c>
      <c r="E30" s="40">
        <f>E31</f>
        <v>160</v>
      </c>
      <c r="F30" s="9">
        <f>SUM(F31)</f>
        <v>76</v>
      </c>
      <c r="G30" s="17">
        <f t="shared" si="0"/>
        <v>-84</v>
      </c>
      <c r="H30" s="17">
        <f t="shared" si="1"/>
        <v>47.5</v>
      </c>
    </row>
    <row r="31" spans="1:8" ht="15.75" x14ac:dyDescent="0.25">
      <c r="A31" s="36"/>
      <c r="B31" s="11" t="s">
        <v>2</v>
      </c>
      <c r="C31" s="22">
        <v>905</v>
      </c>
      <c r="D31" s="23"/>
      <c r="E31" s="48">
        <v>160</v>
      </c>
      <c r="F31" s="14">
        <v>76</v>
      </c>
      <c r="G31" s="15">
        <f t="shared" si="0"/>
        <v>-84</v>
      </c>
      <c r="H31" s="15">
        <f t="shared" si="1"/>
        <v>47.5</v>
      </c>
    </row>
    <row r="32" spans="1:8" ht="36" customHeight="1" x14ac:dyDescent="0.25">
      <c r="A32" s="35" t="s">
        <v>16</v>
      </c>
      <c r="B32" s="60" t="s">
        <v>53</v>
      </c>
      <c r="C32" s="60"/>
      <c r="D32" s="21" t="s">
        <v>35</v>
      </c>
      <c r="E32" s="40">
        <f>E33+E34+E35</f>
        <v>556</v>
      </c>
      <c r="F32" s="9">
        <f>F33+F34+F35</f>
        <v>1610</v>
      </c>
      <c r="G32" s="17">
        <f t="shared" si="0"/>
        <v>1054</v>
      </c>
      <c r="H32" s="17">
        <f t="shared" si="1"/>
        <v>289.56834532374103</v>
      </c>
    </row>
    <row r="33" spans="1:8" ht="16.5" customHeight="1" x14ac:dyDescent="0.25">
      <c r="A33" s="36"/>
      <c r="B33" s="11" t="s">
        <v>18</v>
      </c>
      <c r="C33" s="22">
        <v>902</v>
      </c>
      <c r="D33" s="23"/>
      <c r="E33" s="48">
        <v>10</v>
      </c>
      <c r="F33" s="14">
        <v>10</v>
      </c>
      <c r="G33" s="15">
        <f t="shared" si="0"/>
        <v>0</v>
      </c>
      <c r="H33" s="15">
        <f t="shared" si="1"/>
        <v>100</v>
      </c>
    </row>
    <row r="34" spans="1:8" ht="15.75" x14ac:dyDescent="0.25">
      <c r="A34" s="36"/>
      <c r="B34" s="11" t="s">
        <v>2</v>
      </c>
      <c r="C34" s="22">
        <v>905</v>
      </c>
      <c r="D34" s="23"/>
      <c r="E34" s="48">
        <v>546</v>
      </c>
      <c r="F34" s="14">
        <v>1600</v>
      </c>
      <c r="G34" s="15">
        <f t="shared" si="0"/>
        <v>1054</v>
      </c>
      <c r="H34" s="15">
        <f t="shared" si="1"/>
        <v>293.04029304029302</v>
      </c>
    </row>
    <row r="35" spans="1:8" ht="15.75" hidden="1" x14ac:dyDescent="0.25">
      <c r="A35" s="3"/>
      <c r="B35" s="11" t="s">
        <v>19</v>
      </c>
      <c r="C35" s="12">
        <v>908</v>
      </c>
      <c r="D35" s="23"/>
      <c r="E35" s="39">
        <v>0</v>
      </c>
      <c r="F35" s="14">
        <v>0</v>
      </c>
      <c r="G35" s="15">
        <f t="shared" si="0"/>
        <v>0</v>
      </c>
      <c r="H35" s="15" t="e">
        <f t="shared" si="1"/>
        <v>#DIV/0!</v>
      </c>
    </row>
    <row r="36" spans="1:8" ht="37.5" customHeight="1" x14ac:dyDescent="0.25">
      <c r="A36" s="37" t="s">
        <v>17</v>
      </c>
      <c r="B36" s="60" t="s">
        <v>54</v>
      </c>
      <c r="C36" s="60"/>
      <c r="D36" s="21" t="s">
        <v>36</v>
      </c>
      <c r="E36" s="40">
        <f>E37+E38+E39+E40</f>
        <v>795</v>
      </c>
      <c r="F36" s="9">
        <f>F37+F38+F39+F40</f>
        <v>65.599999999999994</v>
      </c>
      <c r="G36" s="17">
        <f t="shared" si="0"/>
        <v>-729.4</v>
      </c>
      <c r="H36" s="17">
        <f t="shared" si="1"/>
        <v>8.2515723270440233</v>
      </c>
    </row>
    <row r="37" spans="1:8" ht="15.75" customHeight="1" x14ac:dyDescent="0.25">
      <c r="A37" s="37"/>
      <c r="B37" s="11" t="s">
        <v>19</v>
      </c>
      <c r="C37" s="12">
        <v>908</v>
      </c>
      <c r="D37" s="23"/>
      <c r="E37" s="48">
        <v>795</v>
      </c>
      <c r="F37" s="14">
        <v>0</v>
      </c>
      <c r="G37" s="15">
        <f t="shared" si="0"/>
        <v>-795</v>
      </c>
      <c r="H37" s="15">
        <f t="shared" si="1"/>
        <v>0</v>
      </c>
    </row>
    <row r="38" spans="1:8" ht="31.5" hidden="1" x14ac:dyDescent="0.25">
      <c r="A38" s="37"/>
      <c r="B38" s="11" t="s">
        <v>21</v>
      </c>
      <c r="C38" s="12">
        <v>902</v>
      </c>
      <c r="D38" s="13"/>
      <c r="E38" s="39">
        <v>0</v>
      </c>
      <c r="F38" s="14">
        <v>0</v>
      </c>
      <c r="G38" s="15">
        <f t="shared" si="0"/>
        <v>0</v>
      </c>
      <c r="H38" s="15" t="e">
        <f t="shared" si="1"/>
        <v>#DIV/0!</v>
      </c>
    </row>
    <row r="39" spans="1:8" ht="0.75" hidden="1" customHeight="1" x14ac:dyDescent="0.25">
      <c r="A39" s="37"/>
      <c r="B39" s="11" t="s">
        <v>22</v>
      </c>
      <c r="C39" s="12">
        <v>905</v>
      </c>
      <c r="D39" s="13"/>
      <c r="E39" s="39">
        <v>0</v>
      </c>
      <c r="F39" s="14">
        <v>65.599999999999994</v>
      </c>
      <c r="G39" s="15">
        <f t="shared" si="0"/>
        <v>65.599999999999994</v>
      </c>
      <c r="H39" s="15" t="e">
        <f t="shared" si="1"/>
        <v>#DIV/0!</v>
      </c>
    </row>
    <row r="40" spans="1:8" ht="15.75" hidden="1" x14ac:dyDescent="0.25">
      <c r="A40" s="37"/>
      <c r="B40" s="11" t="s">
        <v>2</v>
      </c>
      <c r="C40" s="22">
        <v>905</v>
      </c>
      <c r="D40" s="23"/>
      <c r="E40" s="39">
        <v>0</v>
      </c>
      <c r="F40" s="14">
        <v>0</v>
      </c>
      <c r="G40" s="15">
        <f t="shared" si="0"/>
        <v>0</v>
      </c>
      <c r="H40" s="15" t="e">
        <f t="shared" si="1"/>
        <v>#DIV/0!</v>
      </c>
    </row>
    <row r="41" spans="1:8" ht="48.75" customHeight="1" x14ac:dyDescent="0.25">
      <c r="A41" s="37" t="s">
        <v>20</v>
      </c>
      <c r="B41" s="58" t="s">
        <v>55</v>
      </c>
      <c r="C41" s="58"/>
      <c r="D41" s="21" t="s">
        <v>37</v>
      </c>
      <c r="E41" s="40">
        <f>E42</f>
        <v>11651.74857</v>
      </c>
      <c r="F41" s="26">
        <f>F42</f>
        <v>6551.6</v>
      </c>
      <c r="G41" s="17">
        <f t="shared" si="0"/>
        <v>-5100.1485699999994</v>
      </c>
      <c r="H41" s="17">
        <f t="shared" si="1"/>
        <v>56.228470436347564</v>
      </c>
    </row>
    <row r="42" spans="1:8" ht="15.75" x14ac:dyDescent="0.25">
      <c r="A42" s="37"/>
      <c r="B42" s="11" t="s">
        <v>4</v>
      </c>
      <c r="C42" s="22">
        <v>908</v>
      </c>
      <c r="D42" s="23"/>
      <c r="E42" s="48">
        <v>11651.74857</v>
      </c>
      <c r="F42" s="28">
        <v>6551.6</v>
      </c>
      <c r="G42" s="15">
        <f t="shared" si="0"/>
        <v>-5100.1485699999994</v>
      </c>
      <c r="H42" s="15">
        <f t="shared" si="1"/>
        <v>56.228470436347564</v>
      </c>
    </row>
    <row r="43" spans="1:8" ht="31.5" customHeight="1" x14ac:dyDescent="0.25">
      <c r="A43" s="37" t="s">
        <v>23</v>
      </c>
      <c r="B43" s="61" t="s">
        <v>58</v>
      </c>
      <c r="C43" s="62"/>
      <c r="D43" s="21" t="s">
        <v>44</v>
      </c>
      <c r="E43" s="41">
        <f>SUM(E45+E44)</f>
        <v>223.125</v>
      </c>
      <c r="F43" s="27"/>
      <c r="G43" s="15"/>
      <c r="H43" s="15"/>
    </row>
    <row r="44" spans="1:8" ht="15.75" x14ac:dyDescent="0.25">
      <c r="A44" s="37"/>
      <c r="B44" s="11" t="s">
        <v>2</v>
      </c>
      <c r="C44" s="22">
        <v>905</v>
      </c>
      <c r="D44" s="23"/>
      <c r="E44" s="48">
        <v>5</v>
      </c>
      <c r="F44" s="27"/>
      <c r="G44" s="15"/>
      <c r="H44" s="15"/>
    </row>
    <row r="45" spans="1:8" ht="15.75" x14ac:dyDescent="0.25">
      <c r="A45" s="37"/>
      <c r="B45" s="11" t="s">
        <v>4</v>
      </c>
      <c r="C45" s="22">
        <v>908</v>
      </c>
      <c r="D45" s="23"/>
      <c r="E45" s="48">
        <v>218.125</v>
      </c>
      <c r="F45" s="27"/>
      <c r="G45" s="15"/>
      <c r="H45" s="15"/>
    </row>
    <row r="46" spans="1:8" ht="56.25" customHeight="1" x14ac:dyDescent="0.25">
      <c r="A46" s="37" t="s">
        <v>47</v>
      </c>
      <c r="B46" s="32" t="s">
        <v>56</v>
      </c>
      <c r="C46" s="22"/>
      <c r="D46" s="21" t="s">
        <v>43</v>
      </c>
      <c r="E46" s="40">
        <f>SUM(E47)</f>
        <v>44.9208</v>
      </c>
      <c r="F46" s="26"/>
      <c r="G46" s="17"/>
      <c r="H46" s="26">
        <f>SUM(H47)</f>
        <v>1050</v>
      </c>
    </row>
    <row r="47" spans="1:8" ht="12" customHeight="1" x14ac:dyDescent="0.25">
      <c r="A47" s="37"/>
      <c r="B47" s="11" t="s">
        <v>4</v>
      </c>
      <c r="C47" s="22">
        <v>908</v>
      </c>
      <c r="D47" s="23"/>
      <c r="E47" s="48">
        <v>44.9208</v>
      </c>
      <c r="F47" s="27"/>
      <c r="G47" s="15"/>
      <c r="H47" s="27">
        <v>1050</v>
      </c>
    </row>
    <row r="48" spans="1:8" ht="54" hidden="1" customHeight="1" x14ac:dyDescent="0.25">
      <c r="A48" s="37">
        <v>16</v>
      </c>
      <c r="B48" s="32" t="s">
        <v>42</v>
      </c>
      <c r="C48" s="22"/>
      <c r="D48" s="21" t="s">
        <v>45</v>
      </c>
      <c r="E48" s="40">
        <f>SUM(E49)</f>
        <v>0</v>
      </c>
      <c r="F48" s="27"/>
      <c r="G48" s="15"/>
      <c r="H48" s="27"/>
    </row>
    <row r="49" spans="1:9" ht="15" hidden="1" customHeight="1" x14ac:dyDescent="0.25">
      <c r="A49" s="37"/>
      <c r="B49" s="11" t="s">
        <v>4</v>
      </c>
      <c r="C49" s="22">
        <v>908</v>
      </c>
      <c r="D49" s="23"/>
      <c r="E49" s="39">
        <v>0</v>
      </c>
      <c r="F49" s="27"/>
      <c r="G49" s="15"/>
      <c r="H49" s="27"/>
    </row>
    <row r="50" spans="1:9" ht="15.75" hidden="1" x14ac:dyDescent="0.25">
      <c r="A50" s="37"/>
      <c r="B50" s="11"/>
      <c r="C50" s="22"/>
      <c r="D50" s="23"/>
      <c r="E50" s="39"/>
      <c r="F50" s="27"/>
      <c r="G50" s="15"/>
      <c r="H50" s="27"/>
    </row>
    <row r="51" spans="1:9" ht="15.75" x14ac:dyDescent="0.25">
      <c r="A51" s="3"/>
      <c r="B51" s="29" t="s">
        <v>24</v>
      </c>
      <c r="C51" s="30"/>
      <c r="D51" s="31"/>
      <c r="E51" s="38">
        <f>E7+E9+E13+E15+E20+E22+E24+E28+E30+E32+E36+E41+E43+E46+E11</f>
        <v>1201465.8251</v>
      </c>
      <c r="F51" s="10" t="e">
        <f>F42+F36+F32+F30+F28+F27+F23+F21+F15+F14+#REF!+F10+F8</f>
        <v>#REF!</v>
      </c>
      <c r="G51" s="17" t="e">
        <f t="shared" si="0"/>
        <v>#REF!</v>
      </c>
      <c r="H51" s="17" t="e">
        <f t="shared" si="1"/>
        <v>#REF!</v>
      </c>
      <c r="I51" s="42"/>
    </row>
    <row r="52" spans="1:9" ht="29.25" customHeight="1" x14ac:dyDescent="0.25">
      <c r="A52" s="5"/>
      <c r="B52" s="6"/>
      <c r="C52" s="5"/>
      <c r="D52" s="5"/>
    </row>
    <row r="53" spans="1:9" ht="15.75" x14ac:dyDescent="0.25">
      <c r="A53" s="5"/>
      <c r="B53" s="6"/>
      <c r="C53" s="5"/>
      <c r="D53" s="5"/>
    </row>
    <row r="54" spans="1:9" ht="15.75" x14ac:dyDescent="0.25">
      <c r="A54" s="5"/>
      <c r="B54" s="6"/>
      <c r="C54" s="5"/>
      <c r="D54" s="5"/>
    </row>
    <row r="55" spans="1:9" ht="29.25" customHeight="1" x14ac:dyDescent="0.25">
      <c r="A55" s="5"/>
      <c r="B55" s="6"/>
      <c r="C55" s="5"/>
      <c r="D55" s="5"/>
      <c r="I55" s="45"/>
    </row>
    <row r="56" spans="1:9" ht="48.75" customHeight="1" x14ac:dyDescent="0.25">
      <c r="A56" s="59" t="s">
        <v>68</v>
      </c>
      <c r="B56" s="59"/>
      <c r="C56" s="4"/>
      <c r="D56" s="4"/>
      <c r="E56" s="44" t="s">
        <v>66</v>
      </c>
      <c r="F56" s="7"/>
      <c r="G56" s="7"/>
      <c r="H56" s="7"/>
    </row>
    <row r="57" spans="1:9" ht="116.25" customHeight="1" x14ac:dyDescent="0.25"/>
  </sheetData>
  <mergeCells count="29">
    <mergeCell ref="C1:E1"/>
    <mergeCell ref="B7:C7"/>
    <mergeCell ref="B9:C9"/>
    <mergeCell ref="B13:C13"/>
    <mergeCell ref="B36:C36"/>
    <mergeCell ref="B15:C15"/>
    <mergeCell ref="B11:C11"/>
    <mergeCell ref="D11:D12"/>
    <mergeCell ref="B41:C41"/>
    <mergeCell ref="A56:B56"/>
    <mergeCell ref="B20:C20"/>
    <mergeCell ref="B22:C22"/>
    <mergeCell ref="B24:C24"/>
    <mergeCell ref="B28:C28"/>
    <mergeCell ref="B30:C30"/>
    <mergeCell ref="B32:C32"/>
    <mergeCell ref="B43:C43"/>
    <mergeCell ref="F2:H2"/>
    <mergeCell ref="A3:H3"/>
    <mergeCell ref="A4:E4"/>
    <mergeCell ref="A5:A6"/>
    <mergeCell ref="B5:B6"/>
    <mergeCell ref="C5:C6"/>
    <mergeCell ref="D5:D6"/>
    <mergeCell ref="E5:E6"/>
    <mergeCell ref="F5:F6"/>
    <mergeCell ref="G5:G6"/>
    <mergeCell ref="H5:H6"/>
    <mergeCell ref="C2:E2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Suport657</cp:lastModifiedBy>
  <cp:lastPrinted>2021-12-21T09:42:50Z</cp:lastPrinted>
  <dcterms:created xsi:type="dcterms:W3CDTF">2013-11-12T13:28:52Z</dcterms:created>
  <dcterms:modified xsi:type="dcterms:W3CDTF">2021-12-24T09:01:02Z</dcterms:modified>
</cp:coreProperties>
</file>