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Лист1!$A$1:$H$55</definedName>
  </definedNames>
  <calcPr calcId="145621"/>
</workbook>
</file>

<file path=xl/calcChain.xml><?xml version="1.0" encoding="utf-8"?>
<calcChain xmlns="http://schemas.openxmlformats.org/spreadsheetml/2006/main">
  <c r="F33" i="2" l="1"/>
  <c r="E33" i="2"/>
  <c r="G38" i="2"/>
  <c r="H38" i="2"/>
  <c r="G37" i="2"/>
  <c r="H37" i="2"/>
  <c r="H28" i="2"/>
  <c r="G28" i="2"/>
  <c r="F25" i="2"/>
  <c r="E25" i="2"/>
  <c r="H26" i="2"/>
  <c r="G26" i="2"/>
  <c r="F23" i="2"/>
  <c r="H12" i="2"/>
  <c r="H13" i="2"/>
  <c r="G12" i="2"/>
  <c r="G13" i="2"/>
  <c r="F12" i="2"/>
  <c r="E12" i="2"/>
  <c r="E49" i="2" l="1"/>
  <c r="F31" i="2"/>
  <c r="E31" i="2"/>
  <c r="F49" i="2" l="1"/>
  <c r="F46" i="2" l="1"/>
  <c r="E46" i="2"/>
  <c r="H47" i="2"/>
  <c r="G47" i="2"/>
  <c r="G49" i="2" l="1"/>
  <c r="H49" i="2"/>
  <c r="H50" i="2"/>
  <c r="G50" i="2"/>
  <c r="H45" i="2"/>
  <c r="H46" i="2"/>
  <c r="H48" i="2"/>
  <c r="G45" i="2"/>
  <c r="G46" i="2"/>
  <c r="G48" i="2"/>
  <c r="H19" i="2"/>
  <c r="H17" i="2"/>
  <c r="H18" i="2"/>
  <c r="H20" i="2"/>
  <c r="F16" i="2"/>
  <c r="E16" i="2"/>
  <c r="H16" i="2" l="1"/>
  <c r="G16" i="2"/>
  <c r="G19" i="2" l="1"/>
  <c r="H31" i="2" l="1"/>
  <c r="G43" i="2"/>
  <c r="G42" i="2"/>
  <c r="G41" i="2"/>
  <c r="G40" i="2"/>
  <c r="G36" i="2"/>
  <c r="G35" i="2"/>
  <c r="G34" i="2"/>
  <c r="G32" i="2"/>
  <c r="G30" i="2"/>
  <c r="G27" i="2"/>
  <c r="G24" i="2"/>
  <c r="G22" i="2"/>
  <c r="G20" i="2"/>
  <c r="G18" i="2"/>
  <c r="G17" i="2"/>
  <c r="G15" i="2"/>
  <c r="G11" i="2"/>
  <c r="G9" i="2"/>
  <c r="G7" i="2"/>
  <c r="H43" i="2"/>
  <c r="H41" i="2"/>
  <c r="H40" i="2"/>
  <c r="H36" i="2"/>
  <c r="H35" i="2"/>
  <c r="H34" i="2"/>
  <c r="H32" i="2"/>
  <c r="H30" i="2"/>
  <c r="H27" i="2"/>
  <c r="H24" i="2"/>
  <c r="H22" i="2"/>
  <c r="H15" i="2"/>
  <c r="H11" i="2"/>
  <c r="H9" i="2"/>
  <c r="H7" i="2"/>
  <c r="F44" i="2"/>
  <c r="F39" i="2"/>
  <c r="F29" i="2"/>
  <c r="F21" i="2"/>
  <c r="F14" i="2"/>
  <c r="F10" i="2"/>
  <c r="F8" i="2"/>
  <c r="F6" i="2"/>
  <c r="F51" i="2" l="1"/>
  <c r="G31" i="2"/>
  <c r="E44" i="2"/>
  <c r="H44" i="2" s="1"/>
  <c r="E23" i="2"/>
  <c r="G23" i="2" s="1"/>
  <c r="E21" i="2"/>
  <c r="H21" i="2" s="1"/>
  <c r="E14" i="2"/>
  <c r="G14" i="2" s="1"/>
  <c r="E10" i="2"/>
  <c r="H10" i="2" s="1"/>
  <c r="E8" i="2"/>
  <c r="E6" i="2"/>
  <c r="G6" i="2" l="1"/>
  <c r="E51" i="2"/>
  <c r="G25" i="2"/>
  <c r="G44" i="2"/>
  <c r="H8" i="2"/>
  <c r="G21" i="2"/>
  <c r="H25" i="2"/>
  <c r="H23" i="2"/>
  <c r="G8" i="2"/>
  <c r="H6" i="2"/>
  <c r="H14" i="2"/>
  <c r="G10" i="2"/>
  <c r="E39" i="2"/>
  <c r="E29" i="2"/>
  <c r="H51" i="2" l="1"/>
  <c r="H29" i="2"/>
  <c r="G29" i="2"/>
  <c r="G33" i="2"/>
  <c r="H33" i="2"/>
  <c r="H39" i="2"/>
  <c r="G39" i="2"/>
  <c r="G51" i="2" l="1"/>
</calcChain>
</file>

<file path=xl/sharedStrings.xml><?xml version="1.0" encoding="utf-8"?>
<sst xmlns="http://schemas.openxmlformats.org/spreadsheetml/2006/main" count="79" uniqueCount="57">
  <si>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</si>
  <si>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</si>
  <si>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</si>
  <si>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</si>
  <si>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</si>
  <si>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</si>
  <si>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</si>
  <si>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</si>
  <si>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</si>
  <si>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</si>
  <si>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</si>
  <si>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</si>
  <si>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</si>
  <si>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</si>
  <si>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</si>
  <si>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</si>
  <si>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Всего</t>
  </si>
  <si>
    <t>целевая статья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</si>
  <si>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</si>
  <si>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</si>
  <si>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</si>
  <si>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</si>
  <si>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</si>
  <si>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</si>
  <si>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</si>
  <si>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</si>
  <si>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</si>
  <si>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</si>
  <si>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</si>
  <si>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</si>
  <si>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</si>
  <si>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</si>
  <si>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</si>
  <si>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</si>
  <si>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</si>
  <si>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</si>
  <si>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</si>
  <si>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</si>
  <si>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</si>
  <si>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</si>
  <si>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</si>
  <si>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>Приложение 6 к отчету</t>
  </si>
  <si>
    <t>Отклонение     (+,-)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</si>
  <si>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</si>
  <si>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  Развитие малого и среднего предпринимательства муниципального образования "Гиагинский район""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</si>
  <si>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</si>
  <si>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</si>
  <si>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 и безопасности людей на водных объектах "</t>
  </si>
  <si>
    <t>Муниципальная программа МО "Гиагинский район" "Обеспечение безопасности дорожного движения "</t>
  </si>
  <si>
    <t xml:space="preserve">Муниципальная программа МО "Гиагинсикй район" "Социальная помощь ветеранам Великой Отечественной войны 1941 -1945 годов" 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</si>
  <si>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</si>
  <si>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 xml:space="preserve">Муниципальная программа МО "Гиагинский район" "Развитие информатизации" </t>
  </si>
  <si>
    <t>С.Горяева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</si>
  <si>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9 месяцев 2021 года </t>
  </si>
  <si>
    <t>Уточненный план на 01.10.2021 г.</t>
  </si>
  <si>
    <t>Фактическое исполнение на 01.10.2021 г.</t>
  </si>
  <si>
    <t>Управляющая делами Совета народных                                                                                               депутатов муниципального образования "Гиагинский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</si>
</sst>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D55" sqref="D55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60"/>
      <c r="D1" s="60"/>
      <c r="E1" s="60"/>
      <c r="F1" s="11"/>
      <c r="G1" s="55" t="s">
        <v>41</v>
      </c>
      <c r="H1" s="55"/>
      <c r="I1" s="48"/>
    </row>
    <row r="2" spans="1:9" ht="54.75" customHeight="1" x14ac:dyDescent="0.25">
      <c r="A2" s="59" t="s">
        <v>53</v>
      </c>
      <c r="B2" s="59"/>
      <c r="C2" s="59"/>
      <c r="D2" s="59"/>
      <c r="E2" s="59"/>
      <c r="F2" s="59"/>
      <c r="G2" s="59"/>
      <c r="H2" s="59"/>
    </row>
    <row r="3" spans="1:9" ht="21" customHeight="1" x14ac:dyDescent="0.25">
      <c r="A3" s="58"/>
      <c r="B3" s="58"/>
      <c r="C3" s="58"/>
      <c r="D3" s="58"/>
      <c r="E3" s="58"/>
      <c r="F3" s="13"/>
      <c r="G3" s="13"/>
      <c r="H3" s="13" t="s">
        <v>0</v>
      </c>
    </row>
    <row r="4" spans="1:9" ht="15.75" customHeight="1" x14ac:dyDescent="0.25">
      <c r="A4" s="53" t="s">
        <v>6</v>
      </c>
      <c r="B4" s="53" t="s">
        <v>1</v>
      </c>
      <c r="C4" s="53" t="s">
        <v>14</v>
      </c>
      <c r="D4" s="53" t="s">
        <v>17</v>
      </c>
      <c r="E4" s="51" t="s">
        <v>54</v>
      </c>
      <c r="F4" s="51" t="s">
        <v>55</v>
      </c>
      <c r="G4" s="51" t="s">
        <v>42</v>
      </c>
      <c r="H4" s="51" t="s">
        <v>18</v>
      </c>
    </row>
    <row r="5" spans="1:9" ht="69.75" customHeight="1" x14ac:dyDescent="0.25">
      <c r="A5" s="54"/>
      <c r="B5" s="54"/>
      <c r="C5" s="54"/>
      <c r="D5" s="54"/>
      <c r="E5" s="52"/>
      <c r="F5" s="52"/>
      <c r="G5" s="52"/>
      <c r="H5" s="52"/>
    </row>
    <row r="6" spans="1:9" ht="45" customHeight="1" x14ac:dyDescent="0.25">
      <c r="A6" s="14" t="s">
        <v>7</v>
      </c>
      <c r="B6" s="49" t="s">
        <v>35</v>
      </c>
      <c r="C6" s="50"/>
      <c r="D6" s="15" t="s">
        <v>19</v>
      </c>
      <c r="E6" s="16">
        <f>E7</f>
        <v>483693.32835999998</v>
      </c>
      <c r="F6" s="16">
        <f>F7</f>
        <v>333450.16609000001</v>
      </c>
      <c r="G6" s="17">
        <f>SUM(F6-E6)</f>
        <v>-150243.16226999997</v>
      </c>
      <c r="H6" s="17">
        <f>SUM(F6/E6*100)</f>
        <v>68.938343065551237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483693.32835999998</v>
      </c>
      <c r="F7" s="8">
        <v>333450.16609000001</v>
      </c>
      <c r="G7" s="9">
        <f t="shared" ref="G7:G43" si="0">SUM(F7-E7)</f>
        <v>-150243.16226999997</v>
      </c>
      <c r="H7" s="9">
        <f>SUM(F7/E7*100)</f>
        <v>68.938343065551237</v>
      </c>
    </row>
    <row r="8" spans="1:9" ht="42.75" customHeight="1" x14ac:dyDescent="0.25">
      <c r="A8" s="14" t="s">
        <v>8</v>
      </c>
      <c r="B8" s="49" t="s">
        <v>43</v>
      </c>
      <c r="C8" s="50"/>
      <c r="D8" s="15" t="s">
        <v>28</v>
      </c>
      <c r="E8" s="21">
        <f>E9</f>
        <v>156010.62599999999</v>
      </c>
      <c r="F8" s="21">
        <f>F9</f>
        <v>79827.546730000002</v>
      </c>
      <c r="G8" s="17">
        <f t="shared" si="0"/>
        <v>-76183.079269999987</v>
      </c>
      <c r="H8" s="17">
        <f t="shared" ref="H8:H17" si="1">SUM(F8/E8*100)</f>
        <v>51.168018984809414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7">
        <v>156010.62599999999</v>
      </c>
      <c r="F9" s="8">
        <v>79827.546730000002</v>
      </c>
      <c r="G9" s="9">
        <f t="shared" si="0"/>
        <v>-76183.079269999987</v>
      </c>
      <c r="H9" s="9">
        <f t="shared" si="1"/>
        <v>51.168018984809414</v>
      </c>
    </row>
    <row r="10" spans="1:9" ht="0.75" hidden="1" customHeight="1" x14ac:dyDescent="0.25">
      <c r="A10" s="14" t="s">
        <v>9</v>
      </c>
      <c r="B10" s="49" t="s">
        <v>15</v>
      </c>
      <c r="C10" s="50"/>
      <c r="D10" s="15" t="s">
        <v>29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48" customHeight="1" x14ac:dyDescent="0.25">
      <c r="A12" s="18"/>
      <c r="B12" s="49" t="s">
        <v>44</v>
      </c>
      <c r="C12" s="50"/>
      <c r="D12" s="15" t="s">
        <v>29</v>
      </c>
      <c r="E12" s="45">
        <f>E13</f>
        <v>15</v>
      </c>
      <c r="F12" s="45">
        <f>F13</f>
        <v>0</v>
      </c>
      <c r="G12" s="17">
        <f>F12-E12</f>
        <v>-15</v>
      </c>
      <c r="H12" s="17">
        <f>F12/E12*100</f>
        <v>0</v>
      </c>
    </row>
    <row r="13" spans="1:9" ht="15.75" x14ac:dyDescent="0.25">
      <c r="A13" s="18"/>
      <c r="B13" s="4" t="s">
        <v>4</v>
      </c>
      <c r="C13" s="19">
        <v>908</v>
      </c>
      <c r="D13" s="20"/>
      <c r="E13" s="7">
        <v>15</v>
      </c>
      <c r="F13" s="7">
        <v>0</v>
      </c>
      <c r="G13" s="9">
        <f>F13-E13</f>
        <v>-15</v>
      </c>
      <c r="H13" s="9">
        <f>F13/E13*100</f>
        <v>0</v>
      </c>
    </row>
    <row r="14" spans="1:9" ht="61.5" customHeight="1" x14ac:dyDescent="0.25">
      <c r="A14" s="24">
        <v>3</v>
      </c>
      <c r="B14" s="49" t="s">
        <v>36</v>
      </c>
      <c r="C14" s="50"/>
      <c r="D14" s="15" t="s">
        <v>30</v>
      </c>
      <c r="E14" s="21">
        <f>E15</f>
        <v>18920.22</v>
      </c>
      <c r="F14" s="21">
        <f>F15</f>
        <v>15976.99229</v>
      </c>
      <c r="G14" s="17">
        <f t="shared" si="0"/>
        <v>-2943.227710000001</v>
      </c>
      <c r="H14" s="17">
        <f t="shared" si="1"/>
        <v>84.444009054862988</v>
      </c>
    </row>
    <row r="15" spans="1:9" ht="31.5" x14ac:dyDescent="0.25">
      <c r="A15" s="18"/>
      <c r="B15" s="23" t="s">
        <v>5</v>
      </c>
      <c r="C15" s="19">
        <v>903</v>
      </c>
      <c r="D15" s="20"/>
      <c r="E15" s="7">
        <v>18920.22</v>
      </c>
      <c r="F15" s="8">
        <v>15976.99229</v>
      </c>
      <c r="G15" s="9">
        <f t="shared" si="0"/>
        <v>-2943.227710000001</v>
      </c>
      <c r="H15" s="9">
        <f t="shared" si="1"/>
        <v>84.444009054862988</v>
      </c>
    </row>
    <row r="16" spans="1:9" ht="60.75" customHeight="1" x14ac:dyDescent="0.25">
      <c r="A16" s="14">
        <v>4</v>
      </c>
      <c r="B16" s="56" t="s">
        <v>37</v>
      </c>
      <c r="C16" s="57"/>
      <c r="D16" s="15" t="s">
        <v>31</v>
      </c>
      <c r="E16" s="25">
        <f>E17+E18+E20+E19</f>
        <v>7578.0999999999995</v>
      </c>
      <c r="F16" s="25">
        <f>F17+F18+F20+F19</f>
        <v>895.84799999999996</v>
      </c>
      <c r="G16" s="17">
        <f>SUM(F16-E16)</f>
        <v>-6682.2519999999995</v>
      </c>
      <c r="H16" s="17">
        <f>SUM(F16/E16*100)</f>
        <v>11.8215383803328</v>
      </c>
    </row>
    <row r="17" spans="1:8" ht="15.75" x14ac:dyDescent="0.25">
      <c r="A17" s="18"/>
      <c r="B17" s="4" t="s">
        <v>4</v>
      </c>
      <c r="C17" s="19">
        <v>908</v>
      </c>
      <c r="D17" s="20"/>
      <c r="E17" s="7">
        <v>6076</v>
      </c>
      <c r="F17" s="8">
        <v>0</v>
      </c>
      <c r="G17" s="9">
        <f t="shared" si="0"/>
        <v>-6076</v>
      </c>
      <c r="H17" s="9">
        <f t="shared" si="1"/>
        <v>0</v>
      </c>
    </row>
    <row r="18" spans="1:8" ht="38.25" customHeight="1" x14ac:dyDescent="0.25">
      <c r="A18" s="18"/>
      <c r="B18" s="4" t="s">
        <v>3</v>
      </c>
      <c r="C18" s="19">
        <v>902</v>
      </c>
      <c r="D18" s="20"/>
      <c r="E18" s="7">
        <v>539.20000000000005</v>
      </c>
      <c r="F18" s="8">
        <v>175</v>
      </c>
      <c r="G18" s="9">
        <f t="shared" si="0"/>
        <v>-364.20000000000005</v>
      </c>
      <c r="H18" s="9">
        <f t="shared" ref="H18:H44" si="2">SUM(F18/E18*100)</f>
        <v>32.455489614243319</v>
      </c>
    </row>
    <row r="19" spans="1:8" ht="26.25" hidden="1" customHeight="1" x14ac:dyDescent="0.25">
      <c r="A19" s="18"/>
      <c r="B19" s="23" t="s">
        <v>5</v>
      </c>
      <c r="C19" s="19">
        <v>903</v>
      </c>
      <c r="D19" s="20"/>
      <c r="E19" s="7">
        <v>0</v>
      </c>
      <c r="F19" s="8">
        <v>0</v>
      </c>
      <c r="G19" s="9">
        <f t="shared" ref="G19" si="3">SUM(F19-E19)</f>
        <v>0</v>
      </c>
      <c r="H19" s="9" t="e">
        <f t="shared" si="2"/>
        <v>#DIV/0!</v>
      </c>
    </row>
    <row r="20" spans="1:8" ht="31.5" x14ac:dyDescent="0.25">
      <c r="A20" s="18"/>
      <c r="B20" s="4" t="s">
        <v>2</v>
      </c>
      <c r="C20" s="19">
        <v>905</v>
      </c>
      <c r="D20" s="20"/>
      <c r="E20" s="7">
        <v>962.9</v>
      </c>
      <c r="F20" s="8">
        <v>720.84799999999996</v>
      </c>
      <c r="G20" s="9">
        <f t="shared" si="0"/>
        <v>-242.05200000000002</v>
      </c>
      <c r="H20" s="9">
        <f t="shared" si="2"/>
        <v>74.862187143005499</v>
      </c>
    </row>
    <row r="21" spans="1:8" ht="41.25" customHeight="1" x14ac:dyDescent="0.25">
      <c r="A21" s="24">
        <v>5</v>
      </c>
      <c r="B21" s="49" t="s">
        <v>38</v>
      </c>
      <c r="C21" s="50"/>
      <c r="D21" s="15" t="s">
        <v>20</v>
      </c>
      <c r="E21" s="21">
        <f>E22</f>
        <v>100</v>
      </c>
      <c r="F21" s="21">
        <f>F22</f>
        <v>49.753999999999998</v>
      </c>
      <c r="G21" s="17">
        <f t="shared" si="0"/>
        <v>-50.246000000000002</v>
      </c>
      <c r="H21" s="17">
        <f t="shared" si="2"/>
        <v>49.753999999999998</v>
      </c>
    </row>
    <row r="22" spans="1:8" ht="15.75" x14ac:dyDescent="0.25">
      <c r="A22" s="26"/>
      <c r="B22" s="4" t="s">
        <v>4</v>
      </c>
      <c r="C22" s="19">
        <v>908</v>
      </c>
      <c r="D22" s="20"/>
      <c r="E22" s="7">
        <v>100</v>
      </c>
      <c r="F22" s="8">
        <v>49.753999999999998</v>
      </c>
      <c r="G22" s="9">
        <f t="shared" si="0"/>
        <v>-50.246000000000002</v>
      </c>
      <c r="H22" s="9">
        <f t="shared" si="2"/>
        <v>49.753999999999998</v>
      </c>
    </row>
    <row r="23" spans="1:8" ht="63" customHeight="1" x14ac:dyDescent="0.25">
      <c r="A23" s="24">
        <v>6</v>
      </c>
      <c r="B23" s="49" t="s">
        <v>45</v>
      </c>
      <c r="C23" s="50"/>
      <c r="D23" s="15" t="s">
        <v>21</v>
      </c>
      <c r="E23" s="21">
        <f>E24</f>
        <v>260</v>
      </c>
      <c r="F23" s="21">
        <f>F24</f>
        <v>125.55</v>
      </c>
      <c r="G23" s="17">
        <f t="shared" si="0"/>
        <v>-134.44999999999999</v>
      </c>
      <c r="H23" s="17">
        <f t="shared" si="2"/>
        <v>48.288461538461533</v>
      </c>
    </row>
    <row r="24" spans="1:8" ht="15.75" x14ac:dyDescent="0.25">
      <c r="A24" s="18"/>
      <c r="B24" s="4" t="s">
        <v>4</v>
      </c>
      <c r="C24" s="19">
        <v>908</v>
      </c>
      <c r="D24" s="20"/>
      <c r="E24" s="7">
        <v>260</v>
      </c>
      <c r="F24" s="27">
        <v>125.55</v>
      </c>
      <c r="G24" s="9">
        <f t="shared" si="0"/>
        <v>-134.44999999999999</v>
      </c>
      <c r="H24" s="9">
        <f t="shared" si="2"/>
        <v>48.288461538461533</v>
      </c>
    </row>
    <row r="25" spans="1:8" ht="81.75" customHeight="1" x14ac:dyDescent="0.25">
      <c r="A25" s="24">
        <v>7</v>
      </c>
      <c r="B25" s="49" t="s">
        <v>46</v>
      </c>
      <c r="C25" s="50"/>
      <c r="D25" s="28" t="s">
        <v>22</v>
      </c>
      <c r="E25" s="21">
        <f>E26+E27+E28</f>
        <v>467627.10122999997</v>
      </c>
      <c r="F25" s="21">
        <f>F26+F27+F28</f>
        <v>121687.98879</v>
      </c>
      <c r="G25" s="17">
        <f t="shared" si="0"/>
        <v>-345939.11243999994</v>
      </c>
      <c r="H25" s="17">
        <f t="shared" si="2"/>
        <v>26.022441485945532</v>
      </c>
    </row>
    <row r="26" spans="1:8" ht="28.5" customHeight="1" x14ac:dyDescent="0.25">
      <c r="A26" s="24"/>
      <c r="B26" s="4" t="s">
        <v>3</v>
      </c>
      <c r="C26" s="26">
        <v>902</v>
      </c>
      <c r="D26" s="28"/>
      <c r="E26" s="44">
        <v>78685.97</v>
      </c>
      <c r="F26" s="44">
        <v>45215.063909999997</v>
      </c>
      <c r="G26" s="9">
        <f>F26-E26</f>
        <v>-33470.906090000004</v>
      </c>
      <c r="H26" s="9">
        <f>F26/E26*100</f>
        <v>57.462675887454893</v>
      </c>
    </row>
    <row r="27" spans="1:8" ht="31.5" x14ac:dyDescent="0.25">
      <c r="A27" s="26"/>
      <c r="B27" s="4" t="s">
        <v>2</v>
      </c>
      <c r="C27" s="5">
        <v>905</v>
      </c>
      <c r="D27" s="6"/>
      <c r="E27" s="7">
        <v>364381.47</v>
      </c>
      <c r="F27" s="8">
        <v>70425.566000000006</v>
      </c>
      <c r="G27" s="9">
        <f t="shared" si="0"/>
        <v>-293955.90399999998</v>
      </c>
      <c r="H27" s="9">
        <f t="shared" si="2"/>
        <v>19.32742792875829</v>
      </c>
    </row>
    <row r="28" spans="1:8" ht="15.75" x14ac:dyDescent="0.25">
      <c r="A28" s="26"/>
      <c r="B28" s="4" t="s">
        <v>4</v>
      </c>
      <c r="C28" s="5">
        <v>908</v>
      </c>
      <c r="D28" s="6"/>
      <c r="E28" s="7">
        <v>24559.661230000002</v>
      </c>
      <c r="F28" s="7">
        <v>6047.3588799999998</v>
      </c>
      <c r="G28" s="9">
        <f>F28-E28</f>
        <v>-18512.302350000002</v>
      </c>
      <c r="H28" s="9">
        <f>F28/E28*100</f>
        <v>24.623136383546928</v>
      </c>
    </row>
    <row r="29" spans="1:8" ht="126" customHeight="1" x14ac:dyDescent="0.25">
      <c r="A29" s="24">
        <v>8</v>
      </c>
      <c r="B29" s="49" t="s">
        <v>47</v>
      </c>
      <c r="C29" s="50"/>
      <c r="D29" s="28" t="s">
        <v>23</v>
      </c>
      <c r="E29" s="21">
        <f t="shared" ref="E29:F29" si="4">E30</f>
        <v>3181.4</v>
      </c>
      <c r="F29" s="21">
        <f t="shared" si="4"/>
        <v>1549.9570900000001</v>
      </c>
      <c r="G29" s="17">
        <f t="shared" si="0"/>
        <v>-1631.44291</v>
      </c>
      <c r="H29" s="17">
        <f t="shared" si="2"/>
        <v>48.719340227572765</v>
      </c>
    </row>
    <row r="30" spans="1:8" ht="15.75" x14ac:dyDescent="0.25">
      <c r="A30" s="24"/>
      <c r="B30" s="29" t="s">
        <v>4</v>
      </c>
      <c r="C30" s="30">
        <v>908</v>
      </c>
      <c r="D30" s="6"/>
      <c r="E30" s="7">
        <v>3181.4</v>
      </c>
      <c r="F30" s="8">
        <v>1549.9570900000001</v>
      </c>
      <c r="G30" s="9">
        <f t="shared" si="0"/>
        <v>-1631.44291</v>
      </c>
      <c r="H30" s="9">
        <f t="shared" si="2"/>
        <v>48.719340227572765</v>
      </c>
    </row>
    <row r="31" spans="1:8" ht="69" customHeight="1" x14ac:dyDescent="0.25">
      <c r="A31" s="24">
        <v>9</v>
      </c>
      <c r="B31" s="49" t="s">
        <v>48</v>
      </c>
      <c r="C31" s="50"/>
      <c r="D31" s="28" t="s">
        <v>24</v>
      </c>
      <c r="E31" s="21">
        <f>E32</f>
        <v>160</v>
      </c>
      <c r="F31" s="21">
        <f>F32</f>
        <v>159.83278000000001</v>
      </c>
      <c r="G31" s="17">
        <f t="shared" si="0"/>
        <v>-0.16721999999998616</v>
      </c>
      <c r="H31" s="17">
        <f t="shared" si="2"/>
        <v>99.895487500000016</v>
      </c>
    </row>
    <row r="32" spans="1:8" ht="31.5" x14ac:dyDescent="0.25">
      <c r="A32" s="26"/>
      <c r="B32" s="4" t="s">
        <v>2</v>
      </c>
      <c r="C32" s="5">
        <v>905</v>
      </c>
      <c r="D32" s="6"/>
      <c r="E32" s="7">
        <v>160</v>
      </c>
      <c r="F32" s="8">
        <v>159.83278000000001</v>
      </c>
      <c r="G32" s="9">
        <f t="shared" si="0"/>
        <v>-0.16721999999998616</v>
      </c>
      <c r="H32" s="9">
        <f t="shared" si="2"/>
        <v>99.895487500000016</v>
      </c>
    </row>
    <row r="33" spans="1:8" ht="43.5" customHeight="1" x14ac:dyDescent="0.25">
      <c r="A33" s="14">
        <v>10</v>
      </c>
      <c r="B33" s="49" t="s">
        <v>39</v>
      </c>
      <c r="C33" s="50"/>
      <c r="D33" s="28" t="s">
        <v>25</v>
      </c>
      <c r="E33" s="21">
        <f>E34+E37+E38</f>
        <v>566</v>
      </c>
      <c r="F33" s="21">
        <f>F34+F37+F38</f>
        <v>525.97604000000001</v>
      </c>
      <c r="G33" s="17">
        <f t="shared" si="0"/>
        <v>-40.023959999999988</v>
      </c>
      <c r="H33" s="17">
        <f t="shared" si="2"/>
        <v>92.928628975265013</v>
      </c>
    </row>
    <row r="34" spans="1:8" ht="28.5" customHeight="1" x14ac:dyDescent="0.25">
      <c r="A34" s="26"/>
      <c r="B34" s="4" t="s">
        <v>10</v>
      </c>
      <c r="C34" s="5">
        <v>902</v>
      </c>
      <c r="D34" s="6"/>
      <c r="E34" s="7">
        <v>10</v>
      </c>
      <c r="F34" s="8">
        <v>0</v>
      </c>
      <c r="G34" s="9">
        <f t="shared" si="0"/>
        <v>-10</v>
      </c>
      <c r="H34" s="9">
        <f t="shared" si="2"/>
        <v>0</v>
      </c>
    </row>
    <row r="35" spans="1:8" ht="30.75" hidden="1" customHeight="1" x14ac:dyDescent="0.25">
      <c r="A35" s="26"/>
      <c r="B35" s="4" t="s">
        <v>2</v>
      </c>
      <c r="C35" s="5">
        <v>905</v>
      </c>
      <c r="D35" s="6"/>
      <c r="E35" s="7">
        <v>0</v>
      </c>
      <c r="F35" s="8">
        <v>0</v>
      </c>
      <c r="G35" s="9">
        <f t="shared" si="0"/>
        <v>0</v>
      </c>
      <c r="H35" s="9" t="e">
        <f t="shared" si="2"/>
        <v>#DIV/0!</v>
      </c>
    </row>
    <row r="36" spans="1:8" ht="15.75" hidden="1" x14ac:dyDescent="0.25">
      <c r="A36" s="18"/>
      <c r="B36" s="4" t="s">
        <v>11</v>
      </c>
      <c r="C36" s="19">
        <v>908</v>
      </c>
      <c r="D36" s="6"/>
      <c r="E36" s="7">
        <v>0</v>
      </c>
      <c r="F36" s="8">
        <v>0</v>
      </c>
      <c r="G36" s="9">
        <f t="shared" si="0"/>
        <v>0</v>
      </c>
      <c r="H36" s="9" t="e">
        <f t="shared" si="2"/>
        <v>#DIV/0!</v>
      </c>
    </row>
    <row r="37" spans="1:8" ht="31.5" x14ac:dyDescent="0.25">
      <c r="A37" s="18"/>
      <c r="B37" s="4" t="s">
        <v>2</v>
      </c>
      <c r="C37" s="19">
        <v>905</v>
      </c>
      <c r="D37" s="6"/>
      <c r="E37" s="7">
        <v>546</v>
      </c>
      <c r="F37" s="7">
        <v>525.97604000000001</v>
      </c>
      <c r="G37" s="9">
        <f t="shared" si="0"/>
        <v>-20.023959999999988</v>
      </c>
      <c r="H37" s="9">
        <f t="shared" si="2"/>
        <v>96.332608058608059</v>
      </c>
    </row>
    <row r="38" spans="1:8" ht="15.75" x14ac:dyDescent="0.25">
      <c r="A38" s="18"/>
      <c r="B38" s="4" t="s">
        <v>4</v>
      </c>
      <c r="C38" s="19">
        <v>908</v>
      </c>
      <c r="D38" s="6"/>
      <c r="E38" s="7">
        <v>10</v>
      </c>
      <c r="F38" s="7">
        <v>0</v>
      </c>
      <c r="G38" s="9">
        <f t="shared" si="0"/>
        <v>-10</v>
      </c>
      <c r="H38" s="9">
        <f t="shared" si="2"/>
        <v>0</v>
      </c>
    </row>
    <row r="39" spans="1:8" ht="44.25" customHeight="1" x14ac:dyDescent="0.25">
      <c r="A39" s="24">
        <v>11</v>
      </c>
      <c r="B39" s="49" t="s">
        <v>51</v>
      </c>
      <c r="C39" s="50"/>
      <c r="D39" s="28" t="s">
        <v>26</v>
      </c>
      <c r="E39" s="21">
        <f>E40+E41+E42+E43</f>
        <v>800</v>
      </c>
      <c r="F39" s="21">
        <f>F40+F41+F42+F43</f>
        <v>425</v>
      </c>
      <c r="G39" s="17">
        <f t="shared" si="0"/>
        <v>-375</v>
      </c>
      <c r="H39" s="17">
        <f t="shared" si="2"/>
        <v>53.125</v>
      </c>
    </row>
    <row r="40" spans="1:8" ht="15.75" x14ac:dyDescent="0.25">
      <c r="A40" s="24"/>
      <c r="B40" s="4" t="s">
        <v>11</v>
      </c>
      <c r="C40" s="19">
        <v>908</v>
      </c>
      <c r="D40" s="6"/>
      <c r="E40" s="7">
        <v>800</v>
      </c>
      <c r="F40" s="8">
        <v>425</v>
      </c>
      <c r="G40" s="9">
        <f t="shared" si="0"/>
        <v>-375</v>
      </c>
      <c r="H40" s="9">
        <f t="shared" si="2"/>
        <v>53.125</v>
      </c>
    </row>
    <row r="41" spans="1:8" ht="31.5" hidden="1" x14ac:dyDescent="0.25">
      <c r="A41" s="24"/>
      <c r="B41" s="4" t="s">
        <v>12</v>
      </c>
      <c r="C41" s="19">
        <v>902</v>
      </c>
      <c r="D41" s="20"/>
      <c r="E41" s="7"/>
      <c r="F41" s="8"/>
      <c r="G41" s="9">
        <f t="shared" si="0"/>
        <v>0</v>
      </c>
      <c r="H41" s="9" t="e">
        <f t="shared" si="2"/>
        <v>#DIV/0!</v>
      </c>
    </row>
    <row r="42" spans="1:8" ht="31.5" hidden="1" x14ac:dyDescent="0.25">
      <c r="A42" s="24"/>
      <c r="B42" s="4" t="s">
        <v>13</v>
      </c>
      <c r="C42" s="19">
        <v>910</v>
      </c>
      <c r="D42" s="20"/>
      <c r="E42" s="7"/>
      <c r="F42" s="8"/>
      <c r="G42" s="9">
        <f t="shared" si="0"/>
        <v>0</v>
      </c>
      <c r="H42" s="9">
        <v>0</v>
      </c>
    </row>
    <row r="43" spans="1:8" ht="31.5" hidden="1" x14ac:dyDescent="0.25">
      <c r="A43" s="31"/>
      <c r="B43" s="4" t="s">
        <v>2</v>
      </c>
      <c r="C43" s="5">
        <v>905</v>
      </c>
      <c r="D43" s="6"/>
      <c r="E43" s="7"/>
      <c r="F43" s="8"/>
      <c r="G43" s="9">
        <f t="shared" si="0"/>
        <v>0</v>
      </c>
      <c r="H43" s="9" t="e">
        <f t="shared" si="2"/>
        <v>#DIV/0!</v>
      </c>
    </row>
    <row r="44" spans="1:8" ht="52.5" customHeight="1" x14ac:dyDescent="0.25">
      <c r="A44" s="31">
        <v>12</v>
      </c>
      <c r="B44" s="32" t="s">
        <v>50</v>
      </c>
      <c r="C44" s="33"/>
      <c r="D44" s="28" t="s">
        <v>27</v>
      </c>
      <c r="E44" s="34">
        <f>E45</f>
        <v>11651.74857</v>
      </c>
      <c r="F44" s="34">
        <f>F45</f>
        <v>5354.8278</v>
      </c>
      <c r="G44" s="17">
        <f>SUM(F44-E44)</f>
        <v>-6296.9207699999997</v>
      </c>
      <c r="H44" s="17">
        <f t="shared" si="2"/>
        <v>45.957289310097089</v>
      </c>
    </row>
    <row r="45" spans="1:8" ht="15.75" x14ac:dyDescent="0.25">
      <c r="A45" s="31"/>
      <c r="B45" s="4" t="s">
        <v>4</v>
      </c>
      <c r="C45" s="5">
        <v>908</v>
      </c>
      <c r="D45" s="6"/>
      <c r="E45" s="35">
        <v>11651.74857</v>
      </c>
      <c r="F45" s="36">
        <v>5354.8278</v>
      </c>
      <c r="G45" s="17">
        <f t="shared" ref="G45:G49" si="5">SUM(F45-E45)</f>
        <v>-6296.9207699999997</v>
      </c>
      <c r="H45" s="17">
        <f t="shared" ref="H45:H49" si="6">SUM(F45/E45*100)</f>
        <v>45.957289310097089</v>
      </c>
    </row>
    <row r="46" spans="1:8" ht="65.25" customHeight="1" x14ac:dyDescent="0.25">
      <c r="A46" s="31">
        <v>13</v>
      </c>
      <c r="B46" s="37" t="s">
        <v>40</v>
      </c>
      <c r="C46" s="5"/>
      <c r="D46" s="28" t="s">
        <v>34</v>
      </c>
      <c r="E46" s="38">
        <f>E48+E47</f>
        <v>225</v>
      </c>
      <c r="F46" s="38">
        <f>F48+F47</f>
        <v>191.32499999999999</v>
      </c>
      <c r="G46" s="17">
        <f t="shared" si="5"/>
        <v>-33.675000000000011</v>
      </c>
      <c r="H46" s="17">
        <f t="shared" si="6"/>
        <v>85.033333333333331</v>
      </c>
    </row>
    <row r="47" spans="1:8" ht="30" customHeight="1" x14ac:dyDescent="0.25">
      <c r="A47" s="31"/>
      <c r="B47" s="4" t="s">
        <v>2</v>
      </c>
      <c r="C47" s="5">
        <v>905</v>
      </c>
      <c r="D47" s="6"/>
      <c r="E47" s="7">
        <v>5</v>
      </c>
      <c r="F47" s="8">
        <v>0</v>
      </c>
      <c r="G47" s="9">
        <f t="shared" ref="G47" si="7">SUM(F47-E47)</f>
        <v>-5</v>
      </c>
      <c r="H47" s="9">
        <f t="shared" ref="H47" si="8">SUM(F47/E47*100)</f>
        <v>0</v>
      </c>
    </row>
    <row r="48" spans="1:8" ht="31.5" customHeight="1" x14ac:dyDescent="0.25">
      <c r="A48" s="31"/>
      <c r="B48" s="4" t="s">
        <v>4</v>
      </c>
      <c r="C48" s="5">
        <v>908</v>
      </c>
      <c r="D48" s="6"/>
      <c r="E48" s="35">
        <v>220</v>
      </c>
      <c r="F48" s="36">
        <v>191.32499999999999</v>
      </c>
      <c r="G48" s="17">
        <f t="shared" si="5"/>
        <v>-28.675000000000011</v>
      </c>
      <c r="H48" s="17">
        <f t="shared" si="6"/>
        <v>86.965909090909093</v>
      </c>
    </row>
    <row r="49" spans="1:9" ht="63" customHeight="1" x14ac:dyDescent="0.25">
      <c r="A49" s="31" t="s">
        <v>32</v>
      </c>
      <c r="B49" s="37" t="s">
        <v>49</v>
      </c>
      <c r="C49" s="5"/>
      <c r="D49" s="28" t="s">
        <v>33</v>
      </c>
      <c r="E49" s="38">
        <f>E50</f>
        <v>50</v>
      </c>
      <c r="F49" s="38">
        <f>F50</f>
        <v>0</v>
      </c>
      <c r="G49" s="17">
        <f t="shared" si="5"/>
        <v>-50</v>
      </c>
      <c r="H49" s="17">
        <f t="shared" si="6"/>
        <v>0</v>
      </c>
    </row>
    <row r="50" spans="1:9" ht="30" customHeight="1" x14ac:dyDescent="0.25">
      <c r="A50" s="31"/>
      <c r="B50" s="4" t="s">
        <v>4</v>
      </c>
      <c r="C50" s="5">
        <v>908</v>
      </c>
      <c r="D50" s="6"/>
      <c r="E50" s="35">
        <v>50</v>
      </c>
      <c r="F50" s="36">
        <v>0</v>
      </c>
      <c r="G50" s="17">
        <f t="shared" ref="G50" si="9">SUM(F50-E50)</f>
        <v>-50</v>
      </c>
      <c r="H50" s="17">
        <f t="shared" ref="H50:H51" si="10">SUM(F50/E50*100)</f>
        <v>0</v>
      </c>
    </row>
    <row r="51" spans="1:9" ht="60.75" customHeight="1" x14ac:dyDescent="0.25">
      <c r="A51" s="24"/>
      <c r="B51" s="37" t="s">
        <v>16</v>
      </c>
      <c r="C51" s="18"/>
      <c r="D51" s="39"/>
      <c r="E51" s="16">
        <f>E6+E8+E14+E16+E21+E23+E25+E29+E31+E33+E39+E44+E46+E49+E12</f>
        <v>1150838.5241599998</v>
      </c>
      <c r="F51" s="16">
        <f>F6+F8+F14+F16+F21+F23+F25+F29+F31+F33+F39+F44+F46+F49+F12</f>
        <v>560220.76461000007</v>
      </c>
      <c r="G51" s="16">
        <f>G6+G8+G14+G16+G21+G23+G25+G29+G31+G33+G39+G44+G46+G49+G12</f>
        <v>-590617.75954999996</v>
      </c>
      <c r="H51" s="17">
        <f t="shared" si="10"/>
        <v>48.679354474938762</v>
      </c>
      <c r="I51" s="43"/>
    </row>
    <row r="52" spans="1:9" ht="15.75" x14ac:dyDescent="0.25">
      <c r="A52" s="40"/>
      <c r="B52" s="41"/>
      <c r="C52" s="42"/>
      <c r="D52" s="42"/>
    </row>
    <row r="53" spans="1:9" ht="15.75" x14ac:dyDescent="0.25">
      <c r="A53" s="42"/>
      <c r="B53" s="3"/>
      <c r="C53" s="1"/>
      <c r="D53" s="1"/>
      <c r="E53" s="2"/>
      <c r="F53" s="2"/>
      <c r="G53" s="2"/>
      <c r="H53" s="2"/>
    </row>
    <row r="54" spans="1:9" ht="48.75" customHeight="1" x14ac:dyDescent="0.25">
      <c r="A54" s="42"/>
      <c r="B54" s="46" t="s">
        <v>56</v>
      </c>
      <c r="F54" s="47" t="s">
        <v>52</v>
      </c>
    </row>
    <row r="55" spans="1:9" ht="48.75" customHeight="1" x14ac:dyDescent="0.25">
      <c r="A55" s="3"/>
    </row>
    <row r="56" spans="1:9" ht="116.25" customHeight="1" x14ac:dyDescent="0.25"/>
  </sheetData>
  <mergeCells count="25">
    <mergeCell ref="G1:H1"/>
    <mergeCell ref="B14:C14"/>
    <mergeCell ref="B16:C16"/>
    <mergeCell ref="B21:C21"/>
    <mergeCell ref="A3:E3"/>
    <mergeCell ref="A4:A5"/>
    <mergeCell ref="B4:B5"/>
    <mergeCell ref="C4:C5"/>
    <mergeCell ref="B10:C10"/>
    <mergeCell ref="B12:C12"/>
    <mergeCell ref="A2:H2"/>
    <mergeCell ref="C1:E1"/>
    <mergeCell ref="B33:C33"/>
    <mergeCell ref="B39:C39"/>
    <mergeCell ref="F4:F5"/>
    <mergeCell ref="G4:G5"/>
    <mergeCell ref="H4:H5"/>
    <mergeCell ref="E4:E5"/>
    <mergeCell ref="D4:D5"/>
    <mergeCell ref="B25:C25"/>
    <mergeCell ref="B29:C29"/>
    <mergeCell ref="B31:C31"/>
    <mergeCell ref="B23:C23"/>
    <mergeCell ref="B6:C6"/>
    <mergeCell ref="B8:C8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Suport657</cp:lastModifiedBy>
  <cp:lastPrinted>2021-11-25T13:13:52Z</cp:lastPrinted>
  <dcterms:created xsi:type="dcterms:W3CDTF">2013-11-12T13:28:52Z</dcterms:created>
  <dcterms:modified xsi:type="dcterms:W3CDTF">2021-11-25T13:13:54Z</dcterms:modified>
</cp:coreProperties>
</file>