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345" windowWidth="14805" windowHeight="4410"/>
  </bookViews>
  <sheets>
    <sheet name="2021" sheetId="2" r:id="rId1"/>
    <sheet name="Лист1" sheetId="3" r:id="rId2"/>
  </sheets>
  <externalReferences>
    <externalReference r:id="rId3"/>
  </externalReferences>
  <definedNames>
    <definedName name="_xlnm._FilterDatabase" localSheetId="0" hidden="1">'2021'!$C$8:$O$581</definedName>
    <definedName name="_xlnm.Print_Area" localSheetId="0">'2021'!$A$1:$O$584</definedName>
  </definedNames>
  <calcPr calcId="145621"/>
</workbook>
</file>

<file path=xl/calcChain.xml><?xml version="1.0" encoding="utf-8"?>
<calcChain xmlns="http://schemas.openxmlformats.org/spreadsheetml/2006/main">
  <c r="O145" i="2" l="1"/>
  <c r="O144" i="2"/>
  <c r="O112" i="2" l="1"/>
  <c r="O109" i="2"/>
  <c r="O54" i="2"/>
  <c r="O240" i="2" l="1"/>
  <c r="O99" i="2" l="1"/>
  <c r="O64" i="2"/>
  <c r="O375" i="2" l="1"/>
  <c r="O376" i="2"/>
  <c r="O377" i="2"/>
  <c r="K358" i="2" l="1"/>
  <c r="K135" i="2" l="1"/>
  <c r="K134" i="2"/>
  <c r="K380" i="2" l="1"/>
  <c r="K372" i="2"/>
  <c r="N507" i="2" l="1"/>
  <c r="K396" i="2" l="1"/>
  <c r="K130" i="2"/>
  <c r="K58" i="2"/>
  <c r="J89" i="2" l="1"/>
  <c r="K210" i="2" l="1"/>
  <c r="N210" i="2" l="1"/>
  <c r="K174" i="2" l="1"/>
  <c r="K173" i="2" s="1"/>
  <c r="L174" i="2"/>
  <c r="L173" i="2" s="1"/>
  <c r="N174" i="2"/>
  <c r="N173" i="2" s="1"/>
  <c r="K476" i="2"/>
  <c r="L476" i="2"/>
  <c r="K509" i="2" l="1"/>
  <c r="M88" i="2" l="1"/>
  <c r="L88" i="2"/>
  <c r="K88" i="2"/>
  <c r="J88" i="2"/>
  <c r="N88" i="2"/>
  <c r="O91" i="2" l="1"/>
  <c r="O90" i="2" s="1"/>
  <c r="N90" i="2"/>
  <c r="M90" i="2"/>
  <c r="L90" i="2"/>
  <c r="K90" i="2"/>
  <c r="J90" i="2"/>
  <c r="O435" i="2" l="1"/>
  <c r="O434" i="2" s="1"/>
  <c r="N434" i="2"/>
  <c r="M434" i="2"/>
  <c r="L434" i="2"/>
  <c r="K434" i="2"/>
  <c r="J434" i="2"/>
  <c r="O514" i="2" l="1"/>
  <c r="O513" i="2" s="1"/>
  <c r="K513" i="2"/>
  <c r="K512" i="2" s="1"/>
  <c r="L513" i="2"/>
  <c r="L512" i="2" s="1"/>
  <c r="M513" i="2"/>
  <c r="M512" i="2" s="1"/>
  <c r="N513" i="2"/>
  <c r="N512" i="2" s="1"/>
  <c r="J513" i="2"/>
  <c r="O503" i="2"/>
  <c r="O502" i="2" s="1"/>
  <c r="O501" i="2" s="1"/>
  <c r="K502" i="2"/>
  <c r="K501" i="2" s="1"/>
  <c r="L502" i="2"/>
  <c r="L501" i="2" s="1"/>
  <c r="M502" i="2"/>
  <c r="M501" i="2" s="1"/>
  <c r="N502" i="2"/>
  <c r="N501" i="2" s="1"/>
  <c r="J502" i="2"/>
  <c r="J501" i="2" s="1"/>
  <c r="O103" i="2"/>
  <c r="O102" i="2" s="1"/>
  <c r="N102" i="2"/>
  <c r="M102" i="2"/>
  <c r="L102" i="2"/>
  <c r="K102" i="2"/>
  <c r="J102" i="2"/>
  <c r="J558" i="2" l="1"/>
  <c r="O559" i="2"/>
  <c r="O510" i="2"/>
  <c r="O509" i="2" s="1"/>
  <c r="J509" i="2"/>
  <c r="O478" i="2"/>
  <c r="J477" i="2"/>
  <c r="J476" i="2" s="1"/>
  <c r="O383" i="2"/>
  <c r="J382" i="2"/>
  <c r="O211" i="2"/>
  <c r="O210" i="2" s="1"/>
  <c r="J210" i="2"/>
  <c r="O335" i="2" l="1"/>
  <c r="J334" i="2"/>
  <c r="J333" i="2" s="1"/>
  <c r="O170" i="2"/>
  <c r="J169" i="2"/>
  <c r="J168" i="2" s="1"/>
  <c r="J167" i="2" s="1"/>
  <c r="J175" i="2"/>
  <c r="J174" i="2" s="1"/>
  <c r="J173" i="2" s="1"/>
  <c r="J148" i="2"/>
  <c r="J147" i="2" s="1"/>
  <c r="J125" i="2"/>
  <c r="J124" i="2" s="1"/>
  <c r="O477" i="2" l="1"/>
  <c r="O476" i="2" s="1"/>
  <c r="M477" i="2"/>
  <c r="M476" i="2" s="1"/>
  <c r="N477" i="2"/>
  <c r="N476" i="2" s="1"/>
  <c r="M509" i="2"/>
  <c r="K558" i="2" l="1"/>
  <c r="O558" i="2"/>
  <c r="K382" i="2"/>
  <c r="O382" i="2"/>
  <c r="N558" i="2"/>
  <c r="N528" i="2"/>
  <c r="M528" i="2"/>
  <c r="L528" i="2"/>
  <c r="K528" i="2"/>
  <c r="J528" i="2"/>
  <c r="O529" i="2"/>
  <c r="O528" i="2" s="1"/>
  <c r="N382" i="2"/>
  <c r="N373" i="2"/>
  <c r="M373" i="2"/>
  <c r="L373" i="2"/>
  <c r="K373" i="2"/>
  <c r="J373" i="2"/>
  <c r="O374" i="2"/>
  <c r="O373" i="2" s="1"/>
  <c r="M175" i="2"/>
  <c r="M174" i="2" s="1"/>
  <c r="M173" i="2" s="1"/>
  <c r="O176" i="2" l="1"/>
  <c r="O175" i="2" s="1"/>
  <c r="O174" i="2" s="1"/>
  <c r="O173" i="2" s="1"/>
  <c r="K148" i="2" l="1"/>
  <c r="K147" i="2" s="1"/>
  <c r="N148" i="2"/>
  <c r="N147" i="2" s="1"/>
  <c r="O149" i="2"/>
  <c r="O148" i="2" s="1"/>
  <c r="O147" i="2" s="1"/>
  <c r="M169" i="2" l="1"/>
  <c r="M168" i="2" s="1"/>
  <c r="M167" i="2" s="1"/>
  <c r="L169" i="2"/>
  <c r="L168" i="2" s="1"/>
  <c r="L167" i="2" s="1"/>
  <c r="K169" i="2"/>
  <c r="K168" i="2" s="1"/>
  <c r="K167" i="2" s="1"/>
  <c r="O169" i="2"/>
  <c r="O168" i="2" s="1"/>
  <c r="O167" i="2" s="1"/>
  <c r="N169" i="2"/>
  <c r="N168" i="2" s="1"/>
  <c r="N167" i="2" s="1"/>
  <c r="K334" i="2" l="1"/>
  <c r="K333" i="2" s="1"/>
  <c r="O334" i="2"/>
  <c r="O333" i="2" s="1"/>
  <c r="N334" i="2"/>
  <c r="N333" i="2" s="1"/>
  <c r="K125" i="2" l="1"/>
  <c r="K124" i="2" s="1"/>
  <c r="N125" i="2"/>
  <c r="N124" i="2" s="1"/>
  <c r="O126" i="2" l="1"/>
  <c r="O125" i="2" l="1"/>
  <c r="O124" i="2" s="1"/>
  <c r="O425" i="2"/>
  <c r="L424" i="2"/>
  <c r="M424" i="2"/>
  <c r="N424" i="2"/>
  <c r="K424" i="2"/>
  <c r="J424" i="2"/>
  <c r="O580" i="2" l="1"/>
  <c r="L579" i="2"/>
  <c r="L578" i="2" s="1"/>
  <c r="L577" i="2" s="1"/>
  <c r="L576" i="2" s="1"/>
  <c r="L574" i="2"/>
  <c r="K574" i="2"/>
  <c r="L572" i="2"/>
  <c r="O570" i="2"/>
  <c r="O569" i="2"/>
  <c r="L568" i="2"/>
  <c r="L566" i="2" s="1"/>
  <c r="O565" i="2"/>
  <c r="O564" i="2"/>
  <c r="L563" i="2"/>
  <c r="L562" i="2" s="1"/>
  <c r="L556" i="2"/>
  <c r="L555" i="2" s="1"/>
  <c r="L554" i="2" s="1"/>
  <c r="L552" i="2"/>
  <c r="L551" i="2" s="1"/>
  <c r="L550" i="2" s="1"/>
  <c r="O549" i="2"/>
  <c r="L548" i="2"/>
  <c r="L547" i="2" s="1"/>
  <c r="L546" i="2" s="1"/>
  <c r="L542" i="2"/>
  <c r="L541" i="2" s="1"/>
  <c r="O540" i="2"/>
  <c r="L539" i="2"/>
  <c r="L538" i="2" s="1"/>
  <c r="L537" i="2" s="1"/>
  <c r="L536" i="2" s="1"/>
  <c r="L533" i="2"/>
  <c r="L532" i="2" s="1"/>
  <c r="L531" i="2" s="1"/>
  <c r="L526" i="2"/>
  <c r="L525" i="2" s="1"/>
  <c r="L524" i="2" s="1"/>
  <c r="L522" i="2"/>
  <c r="L521" i="2" s="1"/>
  <c r="L520" i="2" s="1"/>
  <c r="L519" i="2" s="1"/>
  <c r="L516" i="2"/>
  <c r="L515" i="2" s="1"/>
  <c r="L511" i="2" s="1"/>
  <c r="O507" i="2"/>
  <c r="O506" i="2" s="1"/>
  <c r="O505" i="2" s="1"/>
  <c r="L506" i="2"/>
  <c r="L505" i="2" s="1"/>
  <c r="L504" i="2" s="1"/>
  <c r="L500" i="2" s="1"/>
  <c r="L498" i="2"/>
  <c r="L497" i="2" s="1"/>
  <c r="L496" i="2" s="1"/>
  <c r="L493" i="2"/>
  <c r="L492" i="2" s="1"/>
  <c r="L490" i="2"/>
  <c r="L489" i="2" s="1"/>
  <c r="L488" i="2" s="1"/>
  <c r="L486" i="2"/>
  <c r="L484" i="2"/>
  <c r="O481" i="2"/>
  <c r="L480" i="2"/>
  <c r="L479" i="2" s="1"/>
  <c r="L474" i="2"/>
  <c r="L473" i="2" s="1"/>
  <c r="L472" i="2" s="1"/>
  <c r="L469" i="2"/>
  <c r="L468" i="2" s="1"/>
  <c r="L467" i="2" s="1"/>
  <c r="L466" i="2" s="1"/>
  <c r="O464" i="2"/>
  <c r="L463" i="2"/>
  <c r="L462" i="2" s="1"/>
  <c r="O461" i="2"/>
  <c r="O460" i="2" s="1"/>
  <c r="O459" i="2" s="1"/>
  <c r="L460" i="2"/>
  <c r="L459" i="2" s="1"/>
  <c r="O457" i="2"/>
  <c r="O458" i="2"/>
  <c r="O456" i="2"/>
  <c r="L455" i="2"/>
  <c r="L447" i="2"/>
  <c r="L446" i="2" s="1"/>
  <c r="L445" i="2" s="1"/>
  <c r="L443" i="2"/>
  <c r="L442" i="2" s="1"/>
  <c r="O441" i="2"/>
  <c r="L440" i="2"/>
  <c r="L439" i="2" s="1"/>
  <c r="L432" i="2"/>
  <c r="L430" i="2"/>
  <c r="O429" i="2"/>
  <c r="O428" i="2" s="1"/>
  <c r="L428" i="2"/>
  <c r="O426" i="2"/>
  <c r="O424" i="2" s="1"/>
  <c r="L422" i="2"/>
  <c r="L419" i="2"/>
  <c r="O417" i="2"/>
  <c r="L416" i="2"/>
  <c r="L414" i="2"/>
  <c r="L412" i="2"/>
  <c r="L408" i="2"/>
  <c r="L407" i="2" s="1"/>
  <c r="L405" i="2"/>
  <c r="L404" i="2" s="1"/>
  <c r="L402" i="2"/>
  <c r="L401" i="2" s="1"/>
  <c r="L399" i="2"/>
  <c r="L398" i="2" s="1"/>
  <c r="L397" i="2" s="1"/>
  <c r="L395" i="2"/>
  <c r="L394" i="2" s="1"/>
  <c r="O388" i="2"/>
  <c r="L387" i="2"/>
  <c r="L386" i="2" s="1"/>
  <c r="L385" i="2" s="1"/>
  <c r="L384" i="2" s="1"/>
  <c r="O380" i="2"/>
  <c r="O379" i="2"/>
  <c r="L378" i="2"/>
  <c r="L377" i="2" s="1"/>
  <c r="L376" i="2" s="1"/>
  <c r="L375" i="2" s="1"/>
  <c r="L371" i="2"/>
  <c r="L370" i="2" s="1"/>
  <c r="L363" i="2"/>
  <c r="L359" i="2"/>
  <c r="L357" i="2"/>
  <c r="L350" i="2"/>
  <c r="L348" i="2"/>
  <c r="L346" i="2"/>
  <c r="L344" i="2"/>
  <c r="L341" i="2"/>
  <c r="L340" i="2" s="1"/>
  <c r="L339" i="2" s="1"/>
  <c r="L338" i="2" s="1"/>
  <c r="L329" i="2"/>
  <c r="L328" i="2" s="1"/>
  <c r="L324" i="2"/>
  <c r="L323" i="2" s="1"/>
  <c r="L319" i="2"/>
  <c r="L318" i="2" s="1"/>
  <c r="O316" i="2"/>
  <c r="O315" i="2"/>
  <c r="L314" i="2"/>
  <c r="L311" i="2"/>
  <c r="L310" i="2" s="1"/>
  <c r="L307" i="2"/>
  <c r="L305" i="2"/>
  <c r="O300" i="2"/>
  <c r="L299" i="2"/>
  <c r="L298" i="2" s="1"/>
  <c r="L296" i="2"/>
  <c r="L295" i="2" s="1"/>
  <c r="O294" i="2"/>
  <c r="O293" i="2" s="1"/>
  <c r="L293" i="2"/>
  <c r="O292" i="2"/>
  <c r="L291" i="2"/>
  <c r="L289" i="2"/>
  <c r="L287" i="2"/>
  <c r="L284" i="2"/>
  <c r="L282" i="2"/>
  <c r="L280" i="2"/>
  <c r="L277" i="2"/>
  <c r="L272" i="2"/>
  <c r="L270" i="2" s="1"/>
  <c r="L268" i="2"/>
  <c r="L267" i="2" s="1"/>
  <c r="L265" i="2"/>
  <c r="L264" i="2" s="1"/>
  <c r="O263" i="2"/>
  <c r="L262" i="2"/>
  <c r="L261" i="2" s="1"/>
  <c r="L259" i="2"/>
  <c r="L258" i="2" s="1"/>
  <c r="O257" i="2"/>
  <c r="L256" i="2"/>
  <c r="L255" i="2" s="1"/>
  <c r="O254" i="2"/>
  <c r="L253" i="2"/>
  <c r="L252" i="2" s="1"/>
  <c r="O251" i="2"/>
  <c r="L250" i="2"/>
  <c r="L249" i="2" s="1"/>
  <c r="L247" i="2"/>
  <c r="L246" i="2" s="1"/>
  <c r="O245" i="2"/>
  <c r="L244" i="2"/>
  <c r="L242" i="2"/>
  <c r="L241" i="2" s="1"/>
  <c r="L239" i="2"/>
  <c r="L237" i="2"/>
  <c r="L235" i="2"/>
  <c r="O233" i="2"/>
  <c r="L232" i="2"/>
  <c r="O231" i="2"/>
  <c r="L230" i="2"/>
  <c r="L228" i="2"/>
  <c r="L226" i="2"/>
  <c r="L224" i="2"/>
  <c r="O223" i="2"/>
  <c r="L222" i="2"/>
  <c r="O221" i="2"/>
  <c r="L220" i="2"/>
  <c r="O218" i="2"/>
  <c r="L217" i="2"/>
  <c r="O213" i="2"/>
  <c r="L212" i="2"/>
  <c r="L209" i="2" s="1"/>
  <c r="L208" i="2" s="1"/>
  <c r="L205" i="2"/>
  <c r="L204" i="2" s="1"/>
  <c r="L202" i="2"/>
  <c r="L201" i="2" s="1"/>
  <c r="O200" i="2"/>
  <c r="L199" i="2"/>
  <c r="L197" i="2"/>
  <c r="L195" i="2"/>
  <c r="O193" i="2"/>
  <c r="L192" i="2"/>
  <c r="O191" i="2"/>
  <c r="L190" i="2"/>
  <c r="O189" i="2"/>
  <c r="L188" i="2"/>
  <c r="O186" i="2"/>
  <c r="L185" i="2"/>
  <c r="O179" i="2"/>
  <c r="O178" i="2" s="1"/>
  <c r="O177" i="2" s="1"/>
  <c r="O172" i="2" s="1"/>
  <c r="L178" i="2"/>
  <c r="L177" i="2" s="1"/>
  <c r="L172" i="2" s="1"/>
  <c r="L165" i="2"/>
  <c r="L162" i="2" s="1"/>
  <c r="L161" i="2" s="1"/>
  <c r="L160" i="2" s="1"/>
  <c r="L163" i="2"/>
  <c r="L156" i="2"/>
  <c r="L155" i="2" s="1"/>
  <c r="L154" i="2" s="1"/>
  <c r="L152" i="2"/>
  <c r="L151" i="2" s="1"/>
  <c r="L150" i="2" s="1"/>
  <c r="L143" i="2"/>
  <c r="L142" i="2" s="1"/>
  <c r="L141" i="2" s="1"/>
  <c r="L140" i="2" s="1"/>
  <c r="L139" i="2" s="1"/>
  <c r="L133" i="2"/>
  <c r="L132" i="2" s="1"/>
  <c r="L128" i="2"/>
  <c r="L127" i="2" s="1"/>
  <c r="L120" i="2"/>
  <c r="L119" i="2" s="1"/>
  <c r="L114" i="2"/>
  <c r="L113" i="2" s="1"/>
  <c r="L111" i="2"/>
  <c r="L108" i="2" s="1"/>
  <c r="L107" i="2" s="1"/>
  <c r="L105" i="2"/>
  <c r="L104" i="2" s="1"/>
  <c r="L100" i="2"/>
  <c r="L98" i="2"/>
  <c r="L97" i="2" s="1"/>
  <c r="L95" i="2"/>
  <c r="L93" i="2"/>
  <c r="O89" i="2"/>
  <c r="O88" i="2" s="1"/>
  <c r="O86" i="2"/>
  <c r="L85" i="2"/>
  <c r="L80" i="2"/>
  <c r="L79" i="2" s="1"/>
  <c r="L77" i="2"/>
  <c r="L75" i="2"/>
  <c r="L72" i="2"/>
  <c r="O70" i="2"/>
  <c r="O69" i="2" s="1"/>
  <c r="L69" i="2"/>
  <c r="O66" i="2"/>
  <c r="L65" i="2"/>
  <c r="L63" i="2"/>
  <c r="L62" i="2" s="1"/>
  <c r="L60" i="2"/>
  <c r="L58" i="2"/>
  <c r="L56" i="2"/>
  <c r="L51" i="2"/>
  <c r="L53" i="2"/>
  <c r="O46" i="2"/>
  <c r="L45" i="2"/>
  <c r="L44" i="2" s="1"/>
  <c r="L43" i="2" s="1"/>
  <c r="L41" i="2"/>
  <c r="L40" i="2" s="1"/>
  <c r="L38" i="2"/>
  <c r="L37" i="2" s="1"/>
  <c r="O36" i="2"/>
  <c r="L35" i="2"/>
  <c r="L33" i="2"/>
  <c r="L32" i="2" s="1"/>
  <c r="L30" i="2"/>
  <c r="L28" i="2"/>
  <c r="O26" i="2"/>
  <c r="L25" i="2"/>
  <c r="L16" i="2"/>
  <c r="L14" i="2"/>
  <c r="M460" i="2"/>
  <c r="M459" i="2" s="1"/>
  <c r="N460" i="2"/>
  <c r="N459" i="2" s="1"/>
  <c r="K460" i="2"/>
  <c r="K459" i="2" s="1"/>
  <c r="J460" i="2"/>
  <c r="J459" i="2" s="1"/>
  <c r="M428" i="2"/>
  <c r="N428" i="2"/>
  <c r="K428" i="2"/>
  <c r="J428" i="2"/>
  <c r="M178" i="2"/>
  <c r="M177" i="2" s="1"/>
  <c r="M172" i="2" s="1"/>
  <c r="N178" i="2"/>
  <c r="N177" i="2" s="1"/>
  <c r="N172" i="2" s="1"/>
  <c r="K178" i="2"/>
  <c r="K177" i="2" s="1"/>
  <c r="K172" i="2" s="1"/>
  <c r="J178" i="2"/>
  <c r="J177" i="2" s="1"/>
  <c r="J172" i="2" s="1"/>
  <c r="O153" i="2"/>
  <c r="K293" i="2"/>
  <c r="M293" i="2"/>
  <c r="N293" i="2"/>
  <c r="J293" i="2"/>
  <c r="L427" i="2" l="1"/>
  <c r="L471" i="2"/>
  <c r="L207" i="2"/>
  <c r="L508" i="2"/>
  <c r="L495" i="2" s="1"/>
  <c r="L369" i="2"/>
  <c r="L368" i="2" s="1"/>
  <c r="L483" i="2"/>
  <c r="L482" i="2" s="1"/>
  <c r="L411" i="2"/>
  <c r="L410" i="2" s="1"/>
  <c r="L304" i="2"/>
  <c r="L303" i="2" s="1"/>
  <c r="L302" i="2" s="1"/>
  <c r="L301" i="2" s="1"/>
  <c r="L13" i="2"/>
  <c r="L12" i="2" s="1"/>
  <c r="L11" i="2" s="1"/>
  <c r="L10" i="2" s="1"/>
  <c r="L9" i="2" s="1"/>
  <c r="L27" i="2"/>
  <c r="L24" i="2" s="1"/>
  <c r="L23" i="2" s="1"/>
  <c r="L22" i="2" s="1"/>
  <c r="L21" i="2" s="1"/>
  <c r="L234" i="2"/>
  <c r="L55" i="2"/>
  <c r="L50" i="2" s="1"/>
  <c r="L74" i="2"/>
  <c r="L71" i="2" s="1"/>
  <c r="L279" i="2"/>
  <c r="L571" i="2"/>
  <c r="L561" i="2" s="1"/>
  <c r="L560" i="2" s="1"/>
  <c r="L567" i="2"/>
  <c r="L545" i="2"/>
  <c r="L544" i="2" s="1"/>
  <c r="L535" i="2"/>
  <c r="L518" i="2"/>
  <c r="L454" i="2"/>
  <c r="L453" i="2" s="1"/>
  <c r="L452" i="2" s="1"/>
  <c r="L438" i="2"/>
  <c r="L437" i="2" s="1"/>
  <c r="L436" i="2" s="1"/>
  <c r="L418" i="2"/>
  <c r="L356" i="2"/>
  <c r="L355" i="2" s="1"/>
  <c r="L354" i="2" s="1"/>
  <c r="L353" i="2" s="1"/>
  <c r="L352" i="2" s="1"/>
  <c r="L343" i="2"/>
  <c r="L337" i="2"/>
  <c r="L336" i="2" s="1"/>
  <c r="L317" i="2"/>
  <c r="L313" i="2" s="1"/>
  <c r="L309" i="2" s="1"/>
  <c r="L286" i="2"/>
  <c r="L271" i="2"/>
  <c r="L219" i="2"/>
  <c r="L194" i="2"/>
  <c r="L187" i="2"/>
  <c r="L159" i="2"/>
  <c r="L158" i="2" s="1"/>
  <c r="L138" i="2"/>
  <c r="L118" i="2"/>
  <c r="L117" i="2" s="1"/>
  <c r="L116" i="2" s="1"/>
  <c r="L92" i="2"/>
  <c r="L87" i="2" s="1"/>
  <c r="O299" i="2"/>
  <c r="O298" i="2" s="1"/>
  <c r="K299" i="2"/>
  <c r="K298" i="2" s="1"/>
  <c r="M299" i="2"/>
  <c r="M298" i="2" s="1"/>
  <c r="N299" i="2"/>
  <c r="N298" i="2" s="1"/>
  <c r="J299" i="2"/>
  <c r="J298" i="2" s="1"/>
  <c r="K220" i="2"/>
  <c r="M220" i="2"/>
  <c r="N220" i="2"/>
  <c r="O232" i="2"/>
  <c r="M232" i="2"/>
  <c r="N232" i="2"/>
  <c r="K232" i="2"/>
  <c r="J232" i="2"/>
  <c r="O192" i="2"/>
  <c r="M192" i="2"/>
  <c r="N192" i="2"/>
  <c r="K192" i="2"/>
  <c r="J192" i="2"/>
  <c r="O25" i="2"/>
  <c r="N25" i="2"/>
  <c r="M25" i="2"/>
  <c r="K25" i="2"/>
  <c r="J25" i="2"/>
  <c r="L137" i="2" l="1"/>
  <c r="L451" i="2"/>
  <c r="L530" i="2"/>
  <c r="L184" i="2"/>
  <c r="L183" i="2" s="1"/>
  <c r="L182" i="2" s="1"/>
  <c r="L276" i="2"/>
  <c r="L275" i="2" s="1"/>
  <c r="L274" i="2" s="1"/>
  <c r="L216" i="2"/>
  <c r="L215" i="2" s="1"/>
  <c r="L214" i="2" s="1"/>
  <c r="L393" i="2"/>
  <c r="L367" i="2" s="1"/>
  <c r="L49" i="2"/>
  <c r="L48" i="2" s="1"/>
  <c r="L47" i="2" s="1"/>
  <c r="L20" i="2" s="1"/>
  <c r="J480" i="2"/>
  <c r="O244" i="2"/>
  <c r="M244" i="2"/>
  <c r="N244" i="2"/>
  <c r="K244" i="2"/>
  <c r="J244" i="2"/>
  <c r="L366" i="2" l="1"/>
  <c r="L181" i="2"/>
  <c r="L180" i="2" s="1"/>
  <c r="J68" i="2"/>
  <c r="J15" i="2"/>
  <c r="O15" i="2" s="1"/>
  <c r="L581" i="2" l="1"/>
  <c r="O222" i="2"/>
  <c r="O188" i="2"/>
  <c r="O53" i="2"/>
  <c r="O463" i="2" l="1"/>
  <c r="O462" i="2" s="1"/>
  <c r="K463" i="2"/>
  <c r="M463" i="2"/>
  <c r="N463" i="2"/>
  <c r="O45" i="2" l="1"/>
  <c r="O44" i="2" s="1"/>
  <c r="O43" i="2" s="1"/>
  <c r="K45" i="2"/>
  <c r="K44" i="2" s="1"/>
  <c r="K43" i="2" s="1"/>
  <c r="M45" i="2"/>
  <c r="M44" i="2" s="1"/>
  <c r="M43" i="2" s="1"/>
  <c r="N45" i="2"/>
  <c r="N44" i="2" s="1"/>
  <c r="N43" i="2" s="1"/>
  <c r="J45" i="2"/>
  <c r="J44" i="2" s="1"/>
  <c r="J43" i="2" s="1"/>
  <c r="O111" i="2"/>
  <c r="K111" i="2"/>
  <c r="K108" i="2" s="1"/>
  <c r="K107" i="2" s="1"/>
  <c r="M111" i="2"/>
  <c r="M108" i="2" s="1"/>
  <c r="M107" i="2" s="1"/>
  <c r="N111" i="2"/>
  <c r="N108" i="2" s="1"/>
  <c r="N107" i="2" s="1"/>
  <c r="J111" i="2"/>
  <c r="J108" i="2" s="1"/>
  <c r="J107" i="2" s="1"/>
  <c r="O212" i="2"/>
  <c r="O209" i="2" s="1"/>
  <c r="O208" i="2" s="1"/>
  <c r="O504" i="2"/>
  <c r="O500" i="2" s="1"/>
  <c r="K212" i="2"/>
  <c r="K209" i="2" s="1"/>
  <c r="K208" i="2" s="1"/>
  <c r="M212" i="2"/>
  <c r="M209" i="2" s="1"/>
  <c r="M208" i="2" s="1"/>
  <c r="N212" i="2"/>
  <c r="N209" i="2" s="1"/>
  <c r="N208" i="2" s="1"/>
  <c r="J212" i="2"/>
  <c r="J209" i="2" s="1"/>
  <c r="J208" i="2" s="1"/>
  <c r="O108" i="2" l="1"/>
  <c r="O107" i="2" s="1"/>
  <c r="J207" i="2"/>
  <c r="K207" i="2"/>
  <c r="N207" i="2"/>
  <c r="M207" i="2"/>
  <c r="O207" i="2"/>
  <c r="K506" i="2"/>
  <c r="M506" i="2"/>
  <c r="M505" i="2" s="1"/>
  <c r="M504" i="2" s="1"/>
  <c r="M500" i="2" s="1"/>
  <c r="N506" i="2"/>
  <c r="N505" i="2" s="1"/>
  <c r="N504" i="2" s="1"/>
  <c r="N500" i="2" s="1"/>
  <c r="J506" i="2"/>
  <c r="J505" i="2" l="1"/>
  <c r="J504" i="2" s="1"/>
  <c r="J500" i="2" s="1"/>
  <c r="K505" i="2"/>
  <c r="K504" i="2" s="1"/>
  <c r="K500" i="2" s="1"/>
  <c r="O85" i="2"/>
  <c r="K85" i="2"/>
  <c r="M85" i="2"/>
  <c r="N85" i="2"/>
  <c r="J85" i="2"/>
  <c r="K69" i="2"/>
  <c r="M69" i="2"/>
  <c r="N69" i="2"/>
  <c r="J69" i="2"/>
  <c r="M314" i="2"/>
  <c r="K314" i="2"/>
  <c r="N314" i="2"/>
  <c r="J314" i="2"/>
  <c r="O230" i="2"/>
  <c r="K230" i="2"/>
  <c r="M230" i="2"/>
  <c r="N230" i="2"/>
  <c r="J230" i="2"/>
  <c r="K190" i="2"/>
  <c r="M190" i="2"/>
  <c r="N190" i="2"/>
  <c r="J190" i="2"/>
  <c r="M188" i="2"/>
  <c r="N188" i="2"/>
  <c r="K188" i="2"/>
  <c r="O190" i="2"/>
  <c r="O187" i="2" s="1"/>
  <c r="K187" i="2" l="1"/>
  <c r="M187" i="2"/>
  <c r="N187" i="2"/>
  <c r="O314" i="2"/>
  <c r="K28" i="2"/>
  <c r="K568" i="2" l="1"/>
  <c r="M568" i="2"/>
  <c r="N568" i="2"/>
  <c r="O152" i="2"/>
  <c r="O151" i="2" s="1"/>
  <c r="O150" i="2" s="1"/>
  <c r="O217" i="2"/>
  <c r="O253" i="2"/>
  <c r="O252" i="2" s="1"/>
  <c r="O256" i="2"/>
  <c r="O255" i="2" s="1"/>
  <c r="O387" i="2"/>
  <c r="O386" i="2" s="1"/>
  <c r="O385" i="2" s="1"/>
  <c r="O384" i="2" s="1"/>
  <c r="O390" i="2"/>
  <c r="O389" i="2" s="1"/>
  <c r="O392" i="2"/>
  <c r="O391" i="2" s="1"/>
  <c r="O455" i="2" l="1"/>
  <c r="O563" i="2"/>
  <c r="O562" i="2" s="1"/>
  <c r="K579" i="2"/>
  <c r="K578" i="2" s="1"/>
  <c r="K577" i="2" s="1"/>
  <c r="K576" i="2" s="1"/>
  <c r="M579" i="2"/>
  <c r="N579" i="2"/>
  <c r="N578" i="2" s="1"/>
  <c r="N577" i="2" s="1"/>
  <c r="N576" i="2" s="1"/>
  <c r="M574" i="2"/>
  <c r="N574" i="2"/>
  <c r="K572" i="2"/>
  <c r="M572" i="2"/>
  <c r="N572" i="2"/>
  <c r="N566" i="2"/>
  <c r="M566" i="2"/>
  <c r="N567" i="2"/>
  <c r="K563" i="2"/>
  <c r="K562" i="2" s="1"/>
  <c r="M563" i="2"/>
  <c r="M562" i="2" s="1"/>
  <c r="N563" i="2"/>
  <c r="N562" i="2" s="1"/>
  <c r="K556" i="2"/>
  <c r="M556" i="2"/>
  <c r="M555" i="2" s="1"/>
  <c r="M554" i="2" s="1"/>
  <c r="N556" i="2"/>
  <c r="K552" i="2"/>
  <c r="K551" i="2" s="1"/>
  <c r="K550" i="2" s="1"/>
  <c r="M552" i="2"/>
  <c r="M551" i="2" s="1"/>
  <c r="M550" i="2" s="1"/>
  <c r="N552" i="2"/>
  <c r="N551" i="2" s="1"/>
  <c r="N550" i="2" s="1"/>
  <c r="K548" i="2"/>
  <c r="K547" i="2" s="1"/>
  <c r="K546" i="2" s="1"/>
  <c r="M548" i="2"/>
  <c r="M547" i="2" s="1"/>
  <c r="M546" i="2" s="1"/>
  <c r="N548" i="2"/>
  <c r="K542" i="2"/>
  <c r="K541" i="2" s="1"/>
  <c r="M542" i="2"/>
  <c r="M541" i="2" s="1"/>
  <c r="N542" i="2"/>
  <c r="N541" i="2" s="1"/>
  <c r="K539" i="2"/>
  <c r="K538" i="2" s="1"/>
  <c r="K537" i="2" s="1"/>
  <c r="K536" i="2" s="1"/>
  <c r="M539" i="2"/>
  <c r="M538" i="2" s="1"/>
  <c r="M537" i="2" s="1"/>
  <c r="M536" i="2" s="1"/>
  <c r="N539" i="2"/>
  <c r="N538" i="2" s="1"/>
  <c r="N537" i="2" s="1"/>
  <c r="N536" i="2" s="1"/>
  <c r="K533" i="2"/>
  <c r="K532" i="2" s="1"/>
  <c r="K531" i="2" s="1"/>
  <c r="M533" i="2"/>
  <c r="M532" i="2" s="1"/>
  <c r="M531" i="2" s="1"/>
  <c r="N533" i="2"/>
  <c r="N532" i="2" s="1"/>
  <c r="N531" i="2" s="1"/>
  <c r="K526" i="2"/>
  <c r="M526" i="2"/>
  <c r="M525" i="2" s="1"/>
  <c r="M524" i="2" s="1"/>
  <c r="N526" i="2"/>
  <c r="N525" i="2" s="1"/>
  <c r="N524" i="2" s="1"/>
  <c r="K522" i="2"/>
  <c r="K521" i="2" s="1"/>
  <c r="M522" i="2"/>
  <c r="M521" i="2" s="1"/>
  <c r="M520" i="2" s="1"/>
  <c r="M519" i="2" s="1"/>
  <c r="N522" i="2"/>
  <c r="N521" i="2" s="1"/>
  <c r="N520" i="2" s="1"/>
  <c r="N519" i="2" s="1"/>
  <c r="K516" i="2"/>
  <c r="K515" i="2" s="1"/>
  <c r="M516" i="2"/>
  <c r="M515" i="2" s="1"/>
  <c r="M511" i="2" s="1"/>
  <c r="N516" i="2"/>
  <c r="N515" i="2" s="1"/>
  <c r="N511" i="2" s="1"/>
  <c r="K498" i="2"/>
  <c r="K497" i="2" s="1"/>
  <c r="K496" i="2" s="1"/>
  <c r="M498" i="2"/>
  <c r="M497" i="2" s="1"/>
  <c r="M496" i="2" s="1"/>
  <c r="N498" i="2"/>
  <c r="N497" i="2" s="1"/>
  <c r="N496" i="2" s="1"/>
  <c r="K493" i="2"/>
  <c r="K492" i="2" s="1"/>
  <c r="M493" i="2"/>
  <c r="M492" i="2" s="1"/>
  <c r="N493" i="2"/>
  <c r="N492" i="2" s="1"/>
  <c r="K490" i="2"/>
  <c r="K489" i="2" s="1"/>
  <c r="K488" i="2" s="1"/>
  <c r="M490" i="2"/>
  <c r="M489" i="2" s="1"/>
  <c r="M488" i="2" s="1"/>
  <c r="N490" i="2"/>
  <c r="N489" i="2" s="1"/>
  <c r="N488" i="2" s="1"/>
  <c r="K486" i="2"/>
  <c r="M486" i="2"/>
  <c r="N486" i="2"/>
  <c r="K484" i="2"/>
  <c r="M484" i="2"/>
  <c r="N484" i="2"/>
  <c r="K480" i="2"/>
  <c r="K479" i="2" s="1"/>
  <c r="M480" i="2"/>
  <c r="M479" i="2" s="1"/>
  <c r="N480" i="2"/>
  <c r="N479" i="2" s="1"/>
  <c r="K474" i="2"/>
  <c r="K473" i="2" s="1"/>
  <c r="K472" i="2" s="1"/>
  <c r="M474" i="2"/>
  <c r="M473" i="2" s="1"/>
  <c r="M472" i="2" s="1"/>
  <c r="N474" i="2"/>
  <c r="N473" i="2" s="1"/>
  <c r="N472" i="2" s="1"/>
  <c r="K469" i="2"/>
  <c r="K468" i="2" s="1"/>
  <c r="K467" i="2" s="1"/>
  <c r="K466" i="2" s="1"/>
  <c r="M469" i="2"/>
  <c r="M468" i="2" s="1"/>
  <c r="M467" i="2" s="1"/>
  <c r="M466" i="2" s="1"/>
  <c r="N469" i="2"/>
  <c r="N468" i="2" s="1"/>
  <c r="N467" i="2" s="1"/>
  <c r="N466" i="2" s="1"/>
  <c r="M462" i="2"/>
  <c r="N462" i="2"/>
  <c r="K455" i="2"/>
  <c r="M455" i="2"/>
  <c r="N455" i="2"/>
  <c r="K447" i="2"/>
  <c r="K446" i="2" s="1"/>
  <c r="K445" i="2" s="1"/>
  <c r="M447" i="2"/>
  <c r="M446" i="2" s="1"/>
  <c r="M445" i="2" s="1"/>
  <c r="N447" i="2"/>
  <c r="N446" i="2" s="1"/>
  <c r="N445" i="2" s="1"/>
  <c r="K443" i="2"/>
  <c r="K442" i="2" s="1"/>
  <c r="M443" i="2"/>
  <c r="M442" i="2" s="1"/>
  <c r="N443" i="2"/>
  <c r="N442" i="2" s="1"/>
  <c r="K440" i="2"/>
  <c r="K439" i="2" s="1"/>
  <c r="M440" i="2"/>
  <c r="N440" i="2"/>
  <c r="N439" i="2" s="1"/>
  <c r="K432" i="2"/>
  <c r="M432" i="2"/>
  <c r="N432" i="2"/>
  <c r="K430" i="2"/>
  <c r="M430" i="2"/>
  <c r="N430" i="2"/>
  <c r="K422" i="2"/>
  <c r="M422" i="2"/>
  <c r="N422" i="2"/>
  <c r="K419" i="2"/>
  <c r="M419" i="2"/>
  <c r="N419" i="2"/>
  <c r="N416" i="2"/>
  <c r="K416" i="2"/>
  <c r="M416" i="2"/>
  <c r="N414" i="2"/>
  <c r="K414" i="2"/>
  <c r="M414" i="2"/>
  <c r="K412" i="2"/>
  <c r="M412" i="2"/>
  <c r="N412" i="2"/>
  <c r="K408" i="2"/>
  <c r="K407" i="2" s="1"/>
  <c r="M408" i="2"/>
  <c r="M407" i="2" s="1"/>
  <c r="N408" i="2"/>
  <c r="N407" i="2" s="1"/>
  <c r="K405" i="2"/>
  <c r="K404" i="2" s="1"/>
  <c r="M405" i="2"/>
  <c r="M404" i="2" s="1"/>
  <c r="N405" i="2"/>
  <c r="N404" i="2" s="1"/>
  <c r="K402" i="2"/>
  <c r="K401" i="2" s="1"/>
  <c r="M402" i="2"/>
  <c r="M401" i="2" s="1"/>
  <c r="N402" i="2"/>
  <c r="N401" i="2" s="1"/>
  <c r="K399" i="2"/>
  <c r="K398" i="2" s="1"/>
  <c r="K397" i="2" s="1"/>
  <c r="M399" i="2"/>
  <c r="M398" i="2" s="1"/>
  <c r="M397" i="2" s="1"/>
  <c r="N399" i="2"/>
  <c r="N398" i="2" s="1"/>
  <c r="N397" i="2" s="1"/>
  <c r="K395" i="2"/>
  <c r="K394" i="2" s="1"/>
  <c r="M395" i="2"/>
  <c r="M394" i="2" s="1"/>
  <c r="N395" i="2"/>
  <c r="N394" i="2" s="1"/>
  <c r="K387" i="2"/>
  <c r="M387" i="2"/>
  <c r="M386" i="2" s="1"/>
  <c r="M385" i="2" s="1"/>
  <c r="M384" i="2" s="1"/>
  <c r="N387" i="2"/>
  <c r="N386" i="2" s="1"/>
  <c r="N385" i="2" s="1"/>
  <c r="N384" i="2" s="1"/>
  <c r="K378" i="2"/>
  <c r="M378" i="2"/>
  <c r="M377" i="2" s="1"/>
  <c r="M376" i="2" s="1"/>
  <c r="M375" i="2" s="1"/>
  <c r="N378" i="2"/>
  <c r="N377" i="2" s="1"/>
  <c r="K371" i="2"/>
  <c r="K370" i="2" s="1"/>
  <c r="M371" i="2"/>
  <c r="M370" i="2" s="1"/>
  <c r="N371" i="2"/>
  <c r="N370" i="2" s="1"/>
  <c r="K363" i="2"/>
  <c r="M363" i="2"/>
  <c r="N363" i="2"/>
  <c r="K359" i="2"/>
  <c r="M359" i="2"/>
  <c r="N359" i="2"/>
  <c r="K357" i="2"/>
  <c r="M357" i="2"/>
  <c r="N357" i="2"/>
  <c r="K350" i="2"/>
  <c r="M350" i="2"/>
  <c r="N350" i="2"/>
  <c r="K348" i="2"/>
  <c r="M348" i="2"/>
  <c r="N348" i="2"/>
  <c r="K346" i="2"/>
  <c r="M346" i="2"/>
  <c r="N346" i="2"/>
  <c r="K344" i="2"/>
  <c r="M344" i="2"/>
  <c r="N344" i="2"/>
  <c r="K341" i="2"/>
  <c r="K340" i="2" s="1"/>
  <c r="K339" i="2" s="1"/>
  <c r="K338" i="2" s="1"/>
  <c r="M341" i="2"/>
  <c r="M340" i="2" s="1"/>
  <c r="M339" i="2" s="1"/>
  <c r="M338" i="2" s="1"/>
  <c r="N341" i="2"/>
  <c r="N340" i="2" s="1"/>
  <c r="N339" i="2" s="1"/>
  <c r="N338" i="2" s="1"/>
  <c r="K329" i="2"/>
  <c r="K328" i="2" s="1"/>
  <c r="M329" i="2"/>
  <c r="M328" i="2" s="1"/>
  <c r="N329" i="2"/>
  <c r="N328" i="2" s="1"/>
  <c r="K324" i="2"/>
  <c r="K323" i="2" s="1"/>
  <c r="M324" i="2"/>
  <c r="M323" i="2" s="1"/>
  <c r="N324" i="2"/>
  <c r="N323" i="2" s="1"/>
  <c r="K319" i="2"/>
  <c r="K318" i="2" s="1"/>
  <c r="M319" i="2"/>
  <c r="M318" i="2" s="1"/>
  <c r="N319" i="2"/>
  <c r="N318" i="2" s="1"/>
  <c r="K311" i="2"/>
  <c r="K310" i="2" s="1"/>
  <c r="M311" i="2"/>
  <c r="M310" i="2" s="1"/>
  <c r="N311" i="2"/>
  <c r="N310" i="2" s="1"/>
  <c r="K307" i="2"/>
  <c r="M307" i="2"/>
  <c r="N307" i="2"/>
  <c r="K305" i="2"/>
  <c r="M305" i="2"/>
  <c r="N305" i="2"/>
  <c r="K296" i="2"/>
  <c r="K295" i="2" s="1"/>
  <c r="M296" i="2"/>
  <c r="M295" i="2" s="1"/>
  <c r="N296" i="2"/>
  <c r="N295" i="2" s="1"/>
  <c r="K291" i="2"/>
  <c r="M291" i="2"/>
  <c r="N291" i="2"/>
  <c r="K289" i="2"/>
  <c r="M289" i="2"/>
  <c r="N289" i="2"/>
  <c r="K287" i="2"/>
  <c r="M287" i="2"/>
  <c r="N287" i="2"/>
  <c r="K284" i="2"/>
  <c r="M284" i="2"/>
  <c r="N284" i="2"/>
  <c r="K282" i="2"/>
  <c r="M282" i="2"/>
  <c r="N282" i="2"/>
  <c r="K280" i="2"/>
  <c r="M280" i="2"/>
  <c r="N280" i="2"/>
  <c r="K277" i="2"/>
  <c r="M277" i="2"/>
  <c r="N277" i="2"/>
  <c r="K272" i="2"/>
  <c r="K270" i="2" s="1"/>
  <c r="M272" i="2"/>
  <c r="M271" i="2" s="1"/>
  <c r="N272" i="2"/>
  <c r="N270" i="2" s="1"/>
  <c r="K268" i="2"/>
  <c r="K267" i="2" s="1"/>
  <c r="M268" i="2"/>
  <c r="M267" i="2" s="1"/>
  <c r="N268" i="2"/>
  <c r="N267" i="2" s="1"/>
  <c r="K265" i="2"/>
  <c r="K264" i="2" s="1"/>
  <c r="M265" i="2"/>
  <c r="M264" i="2" s="1"/>
  <c r="N265" i="2"/>
  <c r="N264" i="2" s="1"/>
  <c r="K262" i="2"/>
  <c r="K261" i="2" s="1"/>
  <c r="M262" i="2"/>
  <c r="M261" i="2" s="1"/>
  <c r="N262" i="2"/>
  <c r="N261" i="2" s="1"/>
  <c r="K259" i="2"/>
  <c r="K258" i="2" s="1"/>
  <c r="M259" i="2"/>
  <c r="M258" i="2" s="1"/>
  <c r="N259" i="2"/>
  <c r="N258" i="2" s="1"/>
  <c r="K256" i="2"/>
  <c r="K255" i="2" s="1"/>
  <c r="M256" i="2"/>
  <c r="M255" i="2" s="1"/>
  <c r="N256" i="2"/>
  <c r="N255" i="2" s="1"/>
  <c r="K253" i="2"/>
  <c r="K252" i="2" s="1"/>
  <c r="M253" i="2"/>
  <c r="N253" i="2"/>
  <c r="N252" i="2" s="1"/>
  <c r="K250" i="2"/>
  <c r="M250" i="2"/>
  <c r="M249" i="2" s="1"/>
  <c r="N250" i="2"/>
  <c r="N249" i="2" s="1"/>
  <c r="K247" i="2"/>
  <c r="K246" i="2" s="1"/>
  <c r="M247" i="2"/>
  <c r="M246" i="2" s="1"/>
  <c r="N247" i="2"/>
  <c r="N246" i="2" s="1"/>
  <c r="K242" i="2"/>
  <c r="K241" i="2" s="1"/>
  <c r="M242" i="2"/>
  <c r="M241" i="2" s="1"/>
  <c r="N242" i="2"/>
  <c r="N241" i="2" s="1"/>
  <c r="K239" i="2"/>
  <c r="M239" i="2"/>
  <c r="N239" i="2"/>
  <c r="K237" i="2"/>
  <c r="M237" i="2"/>
  <c r="N237" i="2"/>
  <c r="K235" i="2"/>
  <c r="M235" i="2"/>
  <c r="N235" i="2"/>
  <c r="K228" i="2"/>
  <c r="M228" i="2"/>
  <c r="N228" i="2"/>
  <c r="K226" i="2"/>
  <c r="M226" i="2"/>
  <c r="N226" i="2"/>
  <c r="K224" i="2"/>
  <c r="M224" i="2"/>
  <c r="N224" i="2"/>
  <c r="K222" i="2"/>
  <c r="M222" i="2"/>
  <c r="N222" i="2"/>
  <c r="K217" i="2"/>
  <c r="M217" i="2"/>
  <c r="N217" i="2"/>
  <c r="K205" i="2"/>
  <c r="K204" i="2" s="1"/>
  <c r="M205" i="2"/>
  <c r="M204" i="2" s="1"/>
  <c r="N205" i="2"/>
  <c r="N204" i="2" s="1"/>
  <c r="K202" i="2"/>
  <c r="K201" i="2" s="1"/>
  <c r="M202" i="2"/>
  <c r="M201" i="2" s="1"/>
  <c r="N202" i="2"/>
  <c r="N201" i="2" s="1"/>
  <c r="K199" i="2"/>
  <c r="M199" i="2"/>
  <c r="N199" i="2"/>
  <c r="K197" i="2"/>
  <c r="M197" i="2"/>
  <c r="N197" i="2"/>
  <c r="K195" i="2"/>
  <c r="M195" i="2"/>
  <c r="N195" i="2"/>
  <c r="K185" i="2"/>
  <c r="M185" i="2"/>
  <c r="N185" i="2"/>
  <c r="K165" i="2"/>
  <c r="K162" i="2" s="1"/>
  <c r="K161" i="2" s="1"/>
  <c r="K160" i="2" s="1"/>
  <c r="K159" i="2" s="1"/>
  <c r="K158" i="2" s="1"/>
  <c r="M165" i="2"/>
  <c r="M162" i="2" s="1"/>
  <c r="M161" i="2" s="1"/>
  <c r="M160" i="2" s="1"/>
  <c r="N165" i="2"/>
  <c r="N162" i="2" s="1"/>
  <c r="N161" i="2" s="1"/>
  <c r="N160" i="2" s="1"/>
  <c r="K163" i="2"/>
  <c r="M163" i="2"/>
  <c r="N163" i="2"/>
  <c r="K156" i="2"/>
  <c r="K155" i="2" s="1"/>
  <c r="K154" i="2" s="1"/>
  <c r="M156" i="2"/>
  <c r="M155" i="2" s="1"/>
  <c r="M154" i="2" s="1"/>
  <c r="N156" i="2"/>
  <c r="N155" i="2" s="1"/>
  <c r="N154" i="2" s="1"/>
  <c r="K152" i="2"/>
  <c r="K151" i="2" s="1"/>
  <c r="M152" i="2"/>
  <c r="M151" i="2" s="1"/>
  <c r="M150" i="2" s="1"/>
  <c r="N152" i="2"/>
  <c r="N151" i="2" s="1"/>
  <c r="N150" i="2" s="1"/>
  <c r="K143" i="2"/>
  <c r="K142" i="2" s="1"/>
  <c r="K141" i="2" s="1"/>
  <c r="K140" i="2" s="1"/>
  <c r="K139" i="2" s="1"/>
  <c r="M143" i="2"/>
  <c r="M142" i="2" s="1"/>
  <c r="M141" i="2" s="1"/>
  <c r="M140" i="2" s="1"/>
  <c r="M139" i="2" s="1"/>
  <c r="N143" i="2"/>
  <c r="N142" i="2" s="1"/>
  <c r="N141" i="2" s="1"/>
  <c r="N140" i="2" s="1"/>
  <c r="N139" i="2" s="1"/>
  <c r="N138" i="2" s="1"/>
  <c r="K133" i="2"/>
  <c r="K132" i="2" s="1"/>
  <c r="M133" i="2"/>
  <c r="M132" i="2" s="1"/>
  <c r="N133" i="2"/>
  <c r="N132" i="2" s="1"/>
  <c r="K128" i="2"/>
  <c r="K127" i="2" s="1"/>
  <c r="M128" i="2"/>
  <c r="M127" i="2" s="1"/>
  <c r="N128" i="2"/>
  <c r="N127" i="2" s="1"/>
  <c r="K120" i="2"/>
  <c r="K119" i="2" s="1"/>
  <c r="M120" i="2"/>
  <c r="M119" i="2" s="1"/>
  <c r="N120" i="2"/>
  <c r="N119" i="2" s="1"/>
  <c r="K114" i="2"/>
  <c r="K113" i="2" s="1"/>
  <c r="M114" i="2"/>
  <c r="M113" i="2" s="1"/>
  <c r="N114" i="2"/>
  <c r="N113" i="2" s="1"/>
  <c r="K105" i="2"/>
  <c r="K104" i="2" s="1"/>
  <c r="M105" i="2"/>
  <c r="M104" i="2" s="1"/>
  <c r="N105" i="2"/>
  <c r="N104" i="2" s="1"/>
  <c r="K100" i="2"/>
  <c r="M100" i="2"/>
  <c r="N100" i="2"/>
  <c r="K98" i="2"/>
  <c r="K97" i="2" s="1"/>
  <c r="M98" i="2"/>
  <c r="M97" i="2" s="1"/>
  <c r="N98" i="2"/>
  <c r="N97" i="2" s="1"/>
  <c r="K95" i="2"/>
  <c r="M95" i="2"/>
  <c r="N95" i="2"/>
  <c r="K93" i="2"/>
  <c r="M93" i="2"/>
  <c r="N93" i="2"/>
  <c r="K83" i="2"/>
  <c r="M83" i="2"/>
  <c r="M82" i="2" s="1"/>
  <c r="N83" i="2"/>
  <c r="N82" i="2" s="1"/>
  <c r="K80" i="2"/>
  <c r="K79" i="2" s="1"/>
  <c r="M80" i="2"/>
  <c r="M79" i="2" s="1"/>
  <c r="N80" i="2"/>
  <c r="N79" i="2" s="1"/>
  <c r="K77" i="2"/>
  <c r="M77" i="2"/>
  <c r="N77" i="2"/>
  <c r="K75" i="2"/>
  <c r="M75" i="2"/>
  <c r="N75" i="2"/>
  <c r="K72" i="2"/>
  <c r="M72" i="2"/>
  <c r="N72" i="2"/>
  <c r="K67" i="2"/>
  <c r="K65" i="2" s="1"/>
  <c r="M67" i="2"/>
  <c r="M65" i="2" s="1"/>
  <c r="N67" i="2"/>
  <c r="N65" i="2" s="1"/>
  <c r="K63" i="2"/>
  <c r="K62" i="2" s="1"/>
  <c r="M63" i="2"/>
  <c r="M62" i="2" s="1"/>
  <c r="N63" i="2"/>
  <c r="N62" i="2" s="1"/>
  <c r="K60" i="2"/>
  <c r="M60" i="2"/>
  <c r="N60" i="2"/>
  <c r="M58" i="2"/>
  <c r="N58" i="2"/>
  <c r="K56" i="2"/>
  <c r="M56" i="2"/>
  <c r="N56" i="2"/>
  <c r="K53" i="2"/>
  <c r="M53" i="2"/>
  <c r="N53" i="2"/>
  <c r="K51" i="2"/>
  <c r="M51" i="2"/>
  <c r="N51" i="2"/>
  <c r="K41" i="2"/>
  <c r="K40" i="2" s="1"/>
  <c r="M41" i="2"/>
  <c r="M40" i="2" s="1"/>
  <c r="N41" i="2"/>
  <c r="N40" i="2" s="1"/>
  <c r="K38" i="2"/>
  <c r="M38" i="2"/>
  <c r="N38" i="2"/>
  <c r="K35" i="2"/>
  <c r="M35" i="2"/>
  <c r="N35" i="2"/>
  <c r="K33" i="2"/>
  <c r="K32" i="2" s="1"/>
  <c r="M33" i="2"/>
  <c r="M32" i="2" s="1"/>
  <c r="N33" i="2"/>
  <c r="N32" i="2" s="1"/>
  <c r="K30" i="2"/>
  <c r="K27" i="2" s="1"/>
  <c r="M30" i="2"/>
  <c r="N30" i="2"/>
  <c r="M28" i="2"/>
  <c r="N28" i="2"/>
  <c r="M14" i="2"/>
  <c r="N14" i="2"/>
  <c r="K14" i="2"/>
  <c r="M16" i="2"/>
  <c r="N16" i="2"/>
  <c r="K16" i="2"/>
  <c r="M427" i="2" l="1"/>
  <c r="K427" i="2"/>
  <c r="K511" i="2"/>
  <c r="K508" i="2" s="1"/>
  <c r="K495" i="2" s="1"/>
  <c r="N427" i="2"/>
  <c r="N471" i="2"/>
  <c r="K471" i="2"/>
  <c r="M471" i="2"/>
  <c r="N508" i="2"/>
  <c r="N495" i="2" s="1"/>
  <c r="M508" i="2"/>
  <c r="M495" i="2" s="1"/>
  <c r="K525" i="2"/>
  <c r="K524" i="2" s="1"/>
  <c r="N555" i="2"/>
  <c r="N554" i="2" s="1"/>
  <c r="K555" i="2"/>
  <c r="K554" i="2" s="1"/>
  <c r="N376" i="2"/>
  <c r="N375" i="2" s="1"/>
  <c r="N369" i="2"/>
  <c r="N368" i="2" s="1"/>
  <c r="M369" i="2"/>
  <c r="M368" i="2" s="1"/>
  <c r="K369" i="2"/>
  <c r="K368" i="2" s="1"/>
  <c r="M219" i="2"/>
  <c r="K286" i="2"/>
  <c r="O454" i="2"/>
  <c r="O453" i="2" s="1"/>
  <c r="O452" i="2" s="1"/>
  <c r="M454" i="2"/>
  <c r="M453" i="2" s="1"/>
  <c r="M452" i="2" s="1"/>
  <c r="K454" i="2"/>
  <c r="K453" i="2" s="1"/>
  <c r="N454" i="2"/>
  <c r="N453" i="2" s="1"/>
  <c r="N452" i="2" s="1"/>
  <c r="N159" i="2"/>
  <c r="N158" i="2" s="1"/>
  <c r="M159" i="2"/>
  <c r="M158" i="2" s="1"/>
  <c r="N286" i="2"/>
  <c r="N219" i="2"/>
  <c r="M286" i="2"/>
  <c r="K219" i="2"/>
  <c r="K24" i="2"/>
  <c r="K23" i="2" s="1"/>
  <c r="N37" i="2"/>
  <c r="M37" i="2"/>
  <c r="N571" i="2"/>
  <c r="N561" i="2" s="1"/>
  <c r="N560" i="2" s="1"/>
  <c r="M483" i="2"/>
  <c r="M482" i="2" s="1"/>
  <c r="N92" i="2"/>
  <c r="N87" i="2" s="1"/>
  <c r="M270" i="2"/>
  <c r="N55" i="2"/>
  <c r="M304" i="2"/>
  <c r="M303" i="2" s="1"/>
  <c r="M302" i="2" s="1"/>
  <c r="M301" i="2" s="1"/>
  <c r="K271" i="2"/>
  <c r="N74" i="2"/>
  <c r="N71" i="2" s="1"/>
  <c r="N304" i="2"/>
  <c r="N303" i="2" s="1"/>
  <c r="N302" i="2" s="1"/>
  <c r="N301" i="2" s="1"/>
  <c r="M13" i="2"/>
  <c r="M12" i="2" s="1"/>
  <c r="M11" i="2" s="1"/>
  <c r="M10" i="2" s="1"/>
  <c r="M9" i="2" s="1"/>
  <c r="K483" i="2"/>
  <c r="K482" i="2" s="1"/>
  <c r="N13" i="2"/>
  <c r="N12" i="2" s="1"/>
  <c r="N11" i="2" s="1"/>
  <c r="N10" i="2" s="1"/>
  <c r="N9" i="2" s="1"/>
  <c r="N194" i="2"/>
  <c r="N184" i="2" s="1"/>
  <c r="N183" i="2" s="1"/>
  <c r="N182" i="2" s="1"/>
  <c r="K13" i="2"/>
  <c r="K12" i="2" s="1"/>
  <c r="K11" i="2" s="1"/>
  <c r="K10" i="2" s="1"/>
  <c r="K92" i="2"/>
  <c r="K87" i="2" s="1"/>
  <c r="N483" i="2"/>
  <c r="N482" i="2" s="1"/>
  <c r="N418" i="2"/>
  <c r="N535" i="2"/>
  <c r="N547" i="2"/>
  <c r="N546" i="2" s="1"/>
  <c r="N279" i="2"/>
  <c r="K411" i="2"/>
  <c r="K410" i="2" s="1"/>
  <c r="M578" i="2"/>
  <c r="M439" i="2"/>
  <c r="M438" i="2" s="1"/>
  <c r="M437" i="2" s="1"/>
  <c r="M436" i="2" s="1"/>
  <c r="M411" i="2"/>
  <c r="M252" i="2"/>
  <c r="K462" i="2"/>
  <c r="K37" i="2"/>
  <c r="M567" i="2"/>
  <c r="K386" i="2"/>
  <c r="K82" i="2"/>
  <c r="K566" i="2"/>
  <c r="K567" i="2"/>
  <c r="K377" i="2"/>
  <c r="K376" i="2" s="1"/>
  <c r="N234" i="2"/>
  <c r="M571" i="2"/>
  <c r="M561" i="2" s="1"/>
  <c r="M560" i="2" s="1"/>
  <c r="K571" i="2"/>
  <c r="K545" i="2"/>
  <c r="K544" i="2" s="1"/>
  <c r="M545" i="2"/>
  <c r="M544" i="2" s="1"/>
  <c r="M535" i="2"/>
  <c r="K535" i="2"/>
  <c r="N518" i="2"/>
  <c r="M518" i="2"/>
  <c r="K520" i="2"/>
  <c r="K438" i="2"/>
  <c r="K437" i="2" s="1"/>
  <c r="K436" i="2" s="1"/>
  <c r="N438" i="2"/>
  <c r="N437" i="2" s="1"/>
  <c r="N436" i="2" s="1"/>
  <c r="K418" i="2"/>
  <c r="M418" i="2"/>
  <c r="N411" i="2"/>
  <c r="N410" i="2" s="1"/>
  <c r="M356" i="2"/>
  <c r="M355" i="2" s="1"/>
  <c r="M354" i="2" s="1"/>
  <c r="M353" i="2" s="1"/>
  <c r="M352" i="2" s="1"/>
  <c r="K356" i="2"/>
  <c r="K355" i="2" s="1"/>
  <c r="K354" i="2" s="1"/>
  <c r="K353" i="2" s="1"/>
  <c r="K352" i="2" s="1"/>
  <c r="N356" i="2"/>
  <c r="N355" i="2" s="1"/>
  <c r="N354" i="2" s="1"/>
  <c r="N353" i="2" s="1"/>
  <c r="N352" i="2" s="1"/>
  <c r="N343" i="2"/>
  <c r="K343" i="2"/>
  <c r="N337" i="2"/>
  <c r="N336" i="2" s="1"/>
  <c r="M343" i="2"/>
  <c r="K337" i="2"/>
  <c r="K336" i="2" s="1"/>
  <c r="M337" i="2"/>
  <c r="M336" i="2" s="1"/>
  <c r="M317" i="2"/>
  <c r="M313" i="2" s="1"/>
  <c r="M309" i="2" s="1"/>
  <c r="K317" i="2"/>
  <c r="N317" i="2"/>
  <c r="N313" i="2" s="1"/>
  <c r="N309" i="2" s="1"/>
  <c r="K304" i="2"/>
  <c r="K303" i="2" s="1"/>
  <c r="K302" i="2" s="1"/>
  <c r="K301" i="2" s="1"/>
  <c r="M279" i="2"/>
  <c r="K279" i="2"/>
  <c r="N271" i="2"/>
  <c r="K249" i="2"/>
  <c r="K234" i="2"/>
  <c r="M234" i="2"/>
  <c r="K194" i="2"/>
  <c r="K184" i="2" s="1"/>
  <c r="K183" i="2" s="1"/>
  <c r="K182" i="2" s="1"/>
  <c r="M194" i="2"/>
  <c r="M184" i="2" s="1"/>
  <c r="M183" i="2" s="1"/>
  <c r="M182" i="2" s="1"/>
  <c r="K150" i="2"/>
  <c r="K138" i="2" s="1"/>
  <c r="M138" i="2"/>
  <c r="K118" i="2"/>
  <c r="K117" i="2" s="1"/>
  <c r="K116" i="2" s="1"/>
  <c r="M118" i="2"/>
  <c r="M117" i="2" s="1"/>
  <c r="M116" i="2" s="1"/>
  <c r="N118" i="2"/>
  <c r="N117" i="2" s="1"/>
  <c r="N116" i="2" s="1"/>
  <c r="M92" i="2"/>
  <c r="M87" i="2" s="1"/>
  <c r="M74" i="2"/>
  <c r="M71" i="2" s="1"/>
  <c r="K74" i="2"/>
  <c r="M55" i="2"/>
  <c r="M50" i="2" s="1"/>
  <c r="K55" i="2"/>
  <c r="K50" i="2" s="1"/>
  <c r="N27" i="2"/>
  <c r="N24" i="2" s="1"/>
  <c r="M27" i="2"/>
  <c r="M24" i="2" s="1"/>
  <c r="N393" i="2" l="1"/>
  <c r="N367" i="2" s="1"/>
  <c r="M276" i="2"/>
  <c r="M275" i="2" s="1"/>
  <c r="N216" i="2"/>
  <c r="K276" i="2"/>
  <c r="K275" i="2" s="1"/>
  <c r="K274" i="2" s="1"/>
  <c r="M216" i="2"/>
  <c r="M215" i="2" s="1"/>
  <c r="M214" i="2" s="1"/>
  <c r="K452" i="2"/>
  <c r="K451" i="2" s="1"/>
  <c r="N137" i="2"/>
  <c r="K137" i="2"/>
  <c r="M137" i="2"/>
  <c r="N276" i="2"/>
  <c r="N275" i="2" s="1"/>
  <c r="N274" i="2" s="1"/>
  <c r="M23" i="2"/>
  <c r="M22" i="2" s="1"/>
  <c r="M21" i="2" s="1"/>
  <c r="K216" i="2"/>
  <c r="K215" i="2" s="1"/>
  <c r="K214" i="2" s="1"/>
  <c r="N23" i="2"/>
  <c r="N22" i="2" s="1"/>
  <c r="N21" i="2" s="1"/>
  <c r="K22" i="2"/>
  <c r="K21" i="2" s="1"/>
  <c r="K71" i="2"/>
  <c r="K49" i="2" s="1"/>
  <c r="N50" i="2"/>
  <c r="N49" i="2" s="1"/>
  <c r="K393" i="2"/>
  <c r="K313" i="2"/>
  <c r="K309" i="2" s="1"/>
  <c r="M577" i="2"/>
  <c r="M410" i="2"/>
  <c r="N545" i="2"/>
  <c r="N544" i="2" s="1"/>
  <c r="N530" i="2" s="1"/>
  <c r="K385" i="2"/>
  <c r="K384" i="2" s="1"/>
  <c r="M530" i="2"/>
  <c r="K530" i="2"/>
  <c r="M451" i="2"/>
  <c r="K561" i="2"/>
  <c r="K519" i="2"/>
  <c r="N451" i="2"/>
  <c r="M49" i="2"/>
  <c r="K9" i="2"/>
  <c r="N366" i="2" l="1"/>
  <c r="N48" i="2"/>
  <c r="N47" i="2" s="1"/>
  <c r="N20" i="2" s="1"/>
  <c r="M48" i="2"/>
  <c r="M47" i="2" s="1"/>
  <c r="M20" i="2" s="1"/>
  <c r="K48" i="2"/>
  <c r="K47" i="2" s="1"/>
  <c r="K20" i="2" s="1"/>
  <c r="K181" i="2"/>
  <c r="K180" i="2" s="1"/>
  <c r="M393" i="2"/>
  <c r="M367" i="2" s="1"/>
  <c r="M576" i="2"/>
  <c r="M274" i="2"/>
  <c r="K560" i="2"/>
  <c r="K375" i="2"/>
  <c r="N215" i="2"/>
  <c r="K518" i="2"/>
  <c r="M366" i="2" l="1"/>
  <c r="M181" i="2"/>
  <c r="M180" i="2" s="1"/>
  <c r="K367" i="2"/>
  <c r="N214" i="2"/>
  <c r="M581" i="2" l="1"/>
  <c r="K366" i="2"/>
  <c r="K581" i="2" s="1"/>
  <c r="N181" i="2"/>
  <c r="N180" i="2" l="1"/>
  <c r="N581" i="2" l="1"/>
  <c r="L584" i="2" s="1"/>
  <c r="J387" i="2"/>
  <c r="J455" i="2"/>
  <c r="J563" i="2"/>
  <c r="J386" i="2" l="1"/>
  <c r="O281" i="2" l="1"/>
  <c r="O280" i="2" s="1"/>
  <c r="J250" i="2"/>
  <c r="J249" i="2" l="1"/>
  <c r="O249" i="2" s="1"/>
  <c r="O250" i="2"/>
  <c r="I133" i="2" l="1"/>
  <c r="H133" i="2"/>
  <c r="H153" i="2" l="1"/>
  <c r="H36" i="2"/>
  <c r="I568" i="2"/>
  <c r="H568" i="2"/>
  <c r="H567" i="2" s="1"/>
  <c r="I563" i="2"/>
  <c r="H563" i="2"/>
  <c r="O517" i="2"/>
  <c r="I516" i="2"/>
  <c r="I515" i="2" s="1"/>
  <c r="I511" i="2" s="1"/>
  <c r="I508" i="2" s="1"/>
  <c r="H516" i="2"/>
  <c r="H515" i="2" s="1"/>
  <c r="H511" i="2" s="1"/>
  <c r="H508" i="2" s="1"/>
  <c r="O491" i="2"/>
  <c r="I490" i="2"/>
  <c r="I489" i="2" s="1"/>
  <c r="I488" i="2" s="1"/>
  <c r="H490" i="2"/>
  <c r="H489" i="2" s="1"/>
  <c r="H488" i="2" s="1"/>
  <c r="O403" i="2"/>
  <c r="I402" i="2"/>
  <c r="I401" i="2" s="1"/>
  <c r="H402" i="2"/>
  <c r="H401" i="2" s="1"/>
  <c r="J516" i="2" l="1"/>
  <c r="O516" i="2"/>
  <c r="O515" i="2" s="1"/>
  <c r="O511" i="2" s="1"/>
  <c r="J402" i="2"/>
  <c r="J401" i="2" s="1"/>
  <c r="O401" i="2" s="1"/>
  <c r="J568" i="2"/>
  <c r="J567" i="2" s="1"/>
  <c r="O568" i="2"/>
  <c r="J490" i="2"/>
  <c r="J489" i="2" s="1"/>
  <c r="O490" i="2"/>
  <c r="O489" i="2" s="1"/>
  <c r="O488" i="2" s="1"/>
  <c r="H566" i="2"/>
  <c r="H280" i="2"/>
  <c r="H282" i="2"/>
  <c r="H284" i="2"/>
  <c r="J266" i="2"/>
  <c r="O266" i="2" s="1"/>
  <c r="I265" i="2"/>
  <c r="I264" i="2" s="1"/>
  <c r="H265" i="2"/>
  <c r="H264" i="2" s="1"/>
  <c r="J256" i="2"/>
  <c r="I256" i="2"/>
  <c r="I255" i="2" s="1"/>
  <c r="H256" i="2"/>
  <c r="H255" i="2" s="1"/>
  <c r="I253" i="2"/>
  <c r="I252" i="2" s="1"/>
  <c r="H247" i="2"/>
  <c r="H246" i="2" s="1"/>
  <c r="I247" i="2"/>
  <c r="I246" i="2" s="1"/>
  <c r="O248" i="2"/>
  <c r="I220" i="2"/>
  <c r="J115" i="2"/>
  <c r="O115" i="2" s="1"/>
  <c r="I114" i="2"/>
  <c r="I113" i="2" s="1"/>
  <c r="H114" i="2"/>
  <c r="H113" i="2" s="1"/>
  <c r="H101" i="2"/>
  <c r="J101" i="2" s="1"/>
  <c r="O101" i="2" s="1"/>
  <c r="O100" i="2" s="1"/>
  <c r="I100" i="2"/>
  <c r="J96" i="2"/>
  <c r="O96" i="2" s="1"/>
  <c r="O95" i="2" s="1"/>
  <c r="I95" i="2"/>
  <c r="H95" i="2"/>
  <c r="I88" i="2"/>
  <c r="H88" i="2"/>
  <c r="I51" i="2"/>
  <c r="O508" i="2" l="1"/>
  <c r="J566" i="2"/>
  <c r="J255" i="2"/>
  <c r="J247" i="2"/>
  <c r="O247" i="2"/>
  <c r="O246" i="2" s="1"/>
  <c r="J95" i="2"/>
  <c r="O402" i="2"/>
  <c r="J114" i="2"/>
  <c r="J113" i="2" s="1"/>
  <c r="O114" i="2"/>
  <c r="O113" i="2" s="1"/>
  <c r="J265" i="2"/>
  <c r="O265" i="2"/>
  <c r="O264" i="2" s="1"/>
  <c r="J100" i="2"/>
  <c r="J515" i="2"/>
  <c r="J488" i="2"/>
  <c r="H100" i="2"/>
  <c r="I53" i="2"/>
  <c r="H53" i="2"/>
  <c r="H35" i="2"/>
  <c r="I35" i="2"/>
  <c r="J34" i="2"/>
  <c r="O34" i="2" s="1"/>
  <c r="I33" i="2"/>
  <c r="I32" i="2" s="1"/>
  <c r="H33" i="2"/>
  <c r="H32" i="2" s="1"/>
  <c r="J31" i="2"/>
  <c r="O31" i="2" s="1"/>
  <c r="O30" i="2" s="1"/>
  <c r="I30" i="2"/>
  <c r="H30" i="2"/>
  <c r="J511" i="2" l="1"/>
  <c r="J508" i="2" s="1"/>
  <c r="J30" i="2"/>
  <c r="J246" i="2"/>
  <c r="J264" i="2"/>
  <c r="J33" i="2"/>
  <c r="O33" i="2"/>
  <c r="O32" i="2" s="1"/>
  <c r="H106" i="2"/>
  <c r="J32" i="2" l="1"/>
  <c r="J35" i="2"/>
  <c r="O35" i="2"/>
  <c r="H94" i="2"/>
  <c r="H76" i="2"/>
  <c r="H57" i="2"/>
  <c r="H29" i="2"/>
  <c r="H236" i="2"/>
  <c r="H196" i="2"/>
  <c r="O433" i="2" l="1"/>
  <c r="H432" i="2"/>
  <c r="J432" i="2" l="1"/>
  <c r="O432" i="2"/>
  <c r="H83" i="2"/>
  <c r="H82" i="2" s="1"/>
  <c r="I83" i="2"/>
  <c r="I82" i="2" s="1"/>
  <c r="O68" i="2"/>
  <c r="J83" i="2" l="1"/>
  <c r="O84" i="2"/>
  <c r="O83" i="2" s="1"/>
  <c r="O82" i="2" s="1"/>
  <c r="J463" i="2"/>
  <c r="I463" i="2"/>
  <c r="I462" i="2" s="1"/>
  <c r="O465" i="2" l="1"/>
  <c r="J82" i="2"/>
  <c r="H51" i="2"/>
  <c r="J51" i="2" l="1"/>
  <c r="O52" i="2"/>
  <c r="O51" i="2" s="1"/>
  <c r="J462" i="2"/>
  <c r="H38" i="2"/>
  <c r="H37" i="2" s="1"/>
  <c r="I259" i="2"/>
  <c r="I258" i="2" s="1"/>
  <c r="O260" i="2"/>
  <c r="H259" i="2"/>
  <c r="H258" i="2" s="1"/>
  <c r="J259" i="2" l="1"/>
  <c r="J258" i="2" s="1"/>
  <c r="O259" i="2"/>
  <c r="O258" i="2" s="1"/>
  <c r="H379" i="2"/>
  <c r="J238" i="2" l="1"/>
  <c r="J78" i="2"/>
  <c r="O238" i="2" l="1"/>
  <c r="O237" i="2" s="1"/>
  <c r="O78" i="2"/>
  <c r="O77" i="2" s="1"/>
  <c r="I589" i="2"/>
  <c r="I307" i="2"/>
  <c r="I38" i="2"/>
  <c r="I37" i="2" s="1"/>
  <c r="H480" i="2"/>
  <c r="H479" i="2" s="1"/>
  <c r="I480" i="2"/>
  <c r="I479" i="2" s="1"/>
  <c r="O480" i="2" l="1"/>
  <c r="O479" i="2" s="1"/>
  <c r="I304" i="2"/>
  <c r="I303" i="2" s="1"/>
  <c r="I302" i="2" s="1"/>
  <c r="I301" i="2" s="1"/>
  <c r="J557" i="2"/>
  <c r="J527" i="2"/>
  <c r="J553" i="2"/>
  <c r="J421" i="2"/>
  <c r="O421" i="2" s="1"/>
  <c r="J420" i="2"/>
  <c r="J423" i="2"/>
  <c r="O423" i="2" s="1"/>
  <c r="O553" i="2" l="1"/>
  <c r="O552" i="2" s="1"/>
  <c r="O551" i="2" s="1"/>
  <c r="O550" i="2" s="1"/>
  <c r="O420" i="2"/>
  <c r="O419" i="2" s="1"/>
  <c r="O527" i="2"/>
  <c r="O526" i="2" s="1"/>
  <c r="O557" i="2"/>
  <c r="O556" i="2" s="1"/>
  <c r="J479" i="2"/>
  <c r="H494" i="2"/>
  <c r="H441" i="2"/>
  <c r="O525" i="2" l="1"/>
  <c r="O524" i="2" s="1"/>
  <c r="O555" i="2"/>
  <c r="O554" i="2" s="1"/>
  <c r="I486" i="2"/>
  <c r="H486" i="2"/>
  <c r="O487" i="2"/>
  <c r="I484" i="2"/>
  <c r="I483" i="2" s="1"/>
  <c r="H484" i="2"/>
  <c r="O485" i="2"/>
  <c r="J484" i="2" l="1"/>
  <c r="O484" i="2"/>
  <c r="J486" i="2"/>
  <c r="O486" i="2"/>
  <c r="H483" i="2"/>
  <c r="O483" i="2" l="1"/>
  <c r="J483" i="2"/>
  <c r="J575" i="2"/>
  <c r="J573" i="2"/>
  <c r="O548" i="2"/>
  <c r="O547" i="2" s="1"/>
  <c r="O546" i="2" s="1"/>
  <c r="O545" i="2" s="1"/>
  <c r="O544" i="2" s="1"/>
  <c r="O539" i="2"/>
  <c r="O538" i="2" s="1"/>
  <c r="O537" i="2" s="1"/>
  <c r="O536" i="2" s="1"/>
  <c r="J534" i="2"/>
  <c r="J523" i="2"/>
  <c r="J499" i="2"/>
  <c r="O534" i="2" l="1"/>
  <c r="O533" i="2" s="1"/>
  <c r="O532" i="2" s="1"/>
  <c r="O531" i="2" s="1"/>
  <c r="O543" i="2"/>
  <c r="O542" i="2" s="1"/>
  <c r="O541" i="2" s="1"/>
  <c r="O535" i="2" s="1"/>
  <c r="O573" i="2"/>
  <c r="O572" i="2" s="1"/>
  <c r="O575" i="2"/>
  <c r="O574" i="2" s="1"/>
  <c r="O499" i="2"/>
  <c r="O498" i="2" s="1"/>
  <c r="O497" i="2" s="1"/>
  <c r="O496" i="2" s="1"/>
  <c r="O495" i="2" s="1"/>
  <c r="O523" i="2"/>
  <c r="O522" i="2" s="1"/>
  <c r="O521" i="2" s="1"/>
  <c r="O520" i="2" s="1"/>
  <c r="O519" i="2" s="1"/>
  <c r="O518" i="2" s="1"/>
  <c r="O571" i="2" l="1"/>
  <c r="O530" i="2"/>
  <c r="O475" i="2"/>
  <c r="O474" i="2" s="1"/>
  <c r="O473" i="2" s="1"/>
  <c r="O472" i="2" s="1"/>
  <c r="O471" i="2" s="1"/>
  <c r="O494" i="2"/>
  <c r="O493" i="2" s="1"/>
  <c r="O492" i="2" s="1"/>
  <c r="O482" i="2" s="1"/>
  <c r="O470" i="2"/>
  <c r="O469" i="2" s="1"/>
  <c r="O468" i="2" s="1"/>
  <c r="O467" i="2" s="1"/>
  <c r="O466" i="2" s="1"/>
  <c r="J391" i="2"/>
  <c r="J389" i="2"/>
  <c r="O415" i="2"/>
  <c r="J400" i="2"/>
  <c r="O400" i="2" s="1"/>
  <c r="J406" i="2"/>
  <c r="O406" i="2" s="1"/>
  <c r="J413" i="2"/>
  <c r="O413" i="2" s="1"/>
  <c r="J409" i="2"/>
  <c r="O409" i="2" s="1"/>
  <c r="O396" i="2"/>
  <c r="J431" i="2"/>
  <c r="O431" i="2" s="1"/>
  <c r="J372" i="2"/>
  <c r="O372" i="2" s="1"/>
  <c r="O371" i="2" s="1"/>
  <c r="O370" i="2" s="1"/>
  <c r="O369" i="2" s="1"/>
  <c r="I395" i="2"/>
  <c r="I394" i="2" s="1"/>
  <c r="I399" i="2"/>
  <c r="I398" i="2" s="1"/>
  <c r="I397" i="2" s="1"/>
  <c r="I405" i="2"/>
  <c r="I404" i="2" s="1"/>
  <c r="I408" i="2"/>
  <c r="I407" i="2" s="1"/>
  <c r="J454" i="2"/>
  <c r="J453" i="2" s="1"/>
  <c r="I455" i="2"/>
  <c r="I454" i="2" s="1"/>
  <c r="I453" i="2" s="1"/>
  <c r="I452" i="2" s="1"/>
  <c r="J498" i="2"/>
  <c r="I498" i="2"/>
  <c r="I497" i="2" s="1"/>
  <c r="I496" i="2" s="1"/>
  <c r="J579" i="2"/>
  <c r="I579" i="2"/>
  <c r="I578" i="2" s="1"/>
  <c r="I577" i="2" s="1"/>
  <c r="I576" i="2" s="1"/>
  <c r="J574" i="2"/>
  <c r="I574" i="2"/>
  <c r="J572" i="2"/>
  <c r="I572" i="2"/>
  <c r="J562" i="2"/>
  <c r="I562" i="2"/>
  <c r="J556" i="2"/>
  <c r="J555" i="2" s="1"/>
  <c r="I556" i="2"/>
  <c r="I555" i="2" s="1"/>
  <c r="I554" i="2" s="1"/>
  <c r="J552" i="2"/>
  <c r="I552" i="2"/>
  <c r="I551" i="2" s="1"/>
  <c r="I550" i="2" s="1"/>
  <c r="J548" i="2"/>
  <c r="I548" i="2"/>
  <c r="I547" i="2" s="1"/>
  <c r="I546" i="2" s="1"/>
  <c r="J542" i="2"/>
  <c r="I542" i="2"/>
  <c r="I541" i="2" s="1"/>
  <c r="J539" i="2"/>
  <c r="I539" i="2"/>
  <c r="J533" i="2"/>
  <c r="I533" i="2"/>
  <c r="I532" i="2" s="1"/>
  <c r="I531" i="2" s="1"/>
  <c r="J526" i="2"/>
  <c r="J525" i="2" s="1"/>
  <c r="I526" i="2"/>
  <c r="I525" i="2" s="1"/>
  <c r="I524" i="2" s="1"/>
  <c r="J522" i="2"/>
  <c r="I522" i="2"/>
  <c r="I521" i="2" s="1"/>
  <c r="I520" i="2" s="1"/>
  <c r="I519" i="2" s="1"/>
  <c r="J493" i="2"/>
  <c r="I493" i="2"/>
  <c r="I492" i="2" s="1"/>
  <c r="I482" i="2" s="1"/>
  <c r="J474" i="2"/>
  <c r="I474" i="2"/>
  <c r="I473" i="2" s="1"/>
  <c r="I472" i="2" s="1"/>
  <c r="I471" i="2" s="1"/>
  <c r="J469" i="2"/>
  <c r="I469" i="2"/>
  <c r="I468" i="2" s="1"/>
  <c r="I467" i="2" s="1"/>
  <c r="I466" i="2" s="1"/>
  <c r="I430" i="2"/>
  <c r="I427" i="2" s="1"/>
  <c r="J422" i="2"/>
  <c r="O422" i="2" s="1"/>
  <c r="O418" i="2" s="1"/>
  <c r="I422" i="2"/>
  <c r="J419" i="2"/>
  <c r="I419" i="2"/>
  <c r="I416" i="2"/>
  <c r="I414" i="2"/>
  <c r="I412" i="2"/>
  <c r="O306" i="2"/>
  <c r="O378" i="2" l="1"/>
  <c r="J408" i="2"/>
  <c r="J371" i="2"/>
  <c r="O368" i="2"/>
  <c r="J416" i="2"/>
  <c r="O416" i="2" s="1"/>
  <c r="J412" i="2"/>
  <c r="O412" i="2" s="1"/>
  <c r="J405" i="2"/>
  <c r="O405" i="2" s="1"/>
  <c r="J547" i="2"/>
  <c r="J414" i="2"/>
  <c r="O414" i="2" s="1"/>
  <c r="J305" i="2"/>
  <c r="O305" i="2"/>
  <c r="J541" i="2"/>
  <c r="J399" i="2"/>
  <c r="J398" i="2" s="1"/>
  <c r="J430" i="2"/>
  <c r="J427" i="2" s="1"/>
  <c r="O430" i="2"/>
  <c r="O427" i="2" s="1"/>
  <c r="J578" i="2"/>
  <c r="O579" i="2"/>
  <c r="J395" i="2"/>
  <c r="O395" i="2"/>
  <c r="O394" i="2" s="1"/>
  <c r="J521" i="2"/>
  <c r="J492" i="2"/>
  <c r="J497" i="2"/>
  <c r="J468" i="2"/>
  <c r="J473" i="2"/>
  <c r="J532" i="2"/>
  <c r="J551" i="2"/>
  <c r="J418" i="2"/>
  <c r="I545" i="2"/>
  <c r="I544" i="2" s="1"/>
  <c r="I418" i="2"/>
  <c r="I538" i="2"/>
  <c r="I537" i="2" s="1"/>
  <c r="I536" i="2" s="1"/>
  <c r="I535" i="2" s="1"/>
  <c r="J538" i="2"/>
  <c r="I411" i="2"/>
  <c r="I410" i="2" s="1"/>
  <c r="I495" i="2"/>
  <c r="J571" i="2"/>
  <c r="J385" i="2"/>
  <c r="J378" i="2"/>
  <c r="I571" i="2"/>
  <c r="I561" i="2" s="1"/>
  <c r="I560" i="2" s="1"/>
  <c r="I518" i="2"/>
  <c r="I451" i="2"/>
  <c r="J351" i="2"/>
  <c r="O351" i="2" s="1"/>
  <c r="J349" i="2"/>
  <c r="O349" i="2" s="1"/>
  <c r="O347" i="2"/>
  <c r="J342" i="2"/>
  <c r="O342" i="2" s="1"/>
  <c r="I350" i="2"/>
  <c r="I348" i="2"/>
  <c r="I346" i="2"/>
  <c r="I344" i="2"/>
  <c r="O345" i="2"/>
  <c r="I341" i="2"/>
  <c r="O332" i="2"/>
  <c r="O331" i="2"/>
  <c r="J330" i="2"/>
  <c r="O330" i="2" s="1"/>
  <c r="I329" i="2"/>
  <c r="I328" i="2" s="1"/>
  <c r="O327" i="2"/>
  <c r="O326" i="2"/>
  <c r="J325" i="2"/>
  <c r="O325" i="2" s="1"/>
  <c r="I324" i="2"/>
  <c r="I323" i="2" s="1"/>
  <c r="O322" i="2"/>
  <c r="O321" i="2"/>
  <c r="I319" i="2"/>
  <c r="I318" i="2" s="1"/>
  <c r="J312" i="2"/>
  <c r="O312" i="2" s="1"/>
  <c r="I311" i="2"/>
  <c r="I310" i="2" s="1"/>
  <c r="O297" i="2"/>
  <c r="I296" i="2"/>
  <c r="I295" i="2" s="1"/>
  <c r="I291" i="2"/>
  <c r="J290" i="2"/>
  <c r="O290" i="2" s="1"/>
  <c r="I289" i="2"/>
  <c r="J288" i="2"/>
  <c r="O288" i="2" s="1"/>
  <c r="I287" i="2"/>
  <c r="J285" i="2"/>
  <c r="O285" i="2" s="1"/>
  <c r="I284" i="2"/>
  <c r="J283" i="2"/>
  <c r="O283" i="2" s="1"/>
  <c r="I282" i="2"/>
  <c r="J280" i="2"/>
  <c r="I280" i="2"/>
  <c r="O278" i="2"/>
  <c r="I277" i="2"/>
  <c r="O273" i="2"/>
  <c r="I272" i="2"/>
  <c r="J269" i="2"/>
  <c r="O269" i="2" s="1"/>
  <c r="I268" i="2"/>
  <c r="I267" i="2" s="1"/>
  <c r="I262" i="2"/>
  <c r="I261" i="2" s="1"/>
  <c r="J253" i="2"/>
  <c r="O243" i="2"/>
  <c r="I242" i="2"/>
  <c r="I241" i="2" s="1"/>
  <c r="I239" i="2"/>
  <c r="J237" i="2"/>
  <c r="I237" i="2"/>
  <c r="O236" i="2"/>
  <c r="I235" i="2"/>
  <c r="J229" i="2"/>
  <c r="O229" i="2" s="1"/>
  <c r="I228" i="2"/>
  <c r="J227" i="2"/>
  <c r="O227" i="2" s="1"/>
  <c r="I226" i="2"/>
  <c r="O225" i="2"/>
  <c r="I224" i="2"/>
  <c r="I222" i="2"/>
  <c r="J217" i="2"/>
  <c r="I217" i="2"/>
  <c r="O206" i="2"/>
  <c r="I205" i="2"/>
  <c r="I204" i="2" s="1"/>
  <c r="O203" i="2"/>
  <c r="I202" i="2"/>
  <c r="I201" i="2" s="1"/>
  <c r="I199" i="2"/>
  <c r="J198" i="2"/>
  <c r="O198" i="2" s="1"/>
  <c r="I197" i="2"/>
  <c r="O196" i="2"/>
  <c r="I195" i="2"/>
  <c r="I188" i="2"/>
  <c r="I187" i="2" s="1"/>
  <c r="I185" i="2"/>
  <c r="O320" i="2" l="1"/>
  <c r="O319" i="2" s="1"/>
  <c r="O318" i="2" s="1"/>
  <c r="J404" i="2"/>
  <c r="O404" i="2" s="1"/>
  <c r="O329" i="2"/>
  <c r="O328" i="2" s="1"/>
  <c r="O324" i="2"/>
  <c r="O323" i="2" s="1"/>
  <c r="J370" i="2"/>
  <c r="J369" i="2" s="1"/>
  <c r="J411" i="2"/>
  <c r="J410" i="2" s="1"/>
  <c r="O410" i="2" s="1"/>
  <c r="J205" i="2"/>
  <c r="O205" i="2"/>
  <c r="O204" i="2" s="1"/>
  <c r="J282" i="2"/>
  <c r="O282" i="2"/>
  <c r="J346" i="2"/>
  <c r="O346" i="2"/>
  <c r="J561" i="2"/>
  <c r="J226" i="2"/>
  <c r="O226" i="2"/>
  <c r="J239" i="2"/>
  <c r="O239" i="2"/>
  <c r="J348" i="2"/>
  <c r="O348" i="2"/>
  <c r="J341" i="2"/>
  <c r="O341" i="2"/>
  <c r="O340" i="2" s="1"/>
  <c r="O339" i="2" s="1"/>
  <c r="O338" i="2" s="1"/>
  <c r="J195" i="2"/>
  <c r="O195" i="2"/>
  <c r="J268" i="2"/>
  <c r="O268" i="2"/>
  <c r="O267" i="2" s="1"/>
  <c r="J291" i="2"/>
  <c r="O291" i="2"/>
  <c r="J577" i="2"/>
  <c r="O578" i="2"/>
  <c r="J197" i="2"/>
  <c r="O197" i="2"/>
  <c r="J272" i="2"/>
  <c r="O272" i="2"/>
  <c r="O271" i="2" s="1"/>
  <c r="O270" i="2" s="1"/>
  <c r="J284" i="2"/>
  <c r="O284" i="2"/>
  <c r="J296" i="2"/>
  <c r="O296" i="2"/>
  <c r="O295" i="2" s="1"/>
  <c r="J344" i="2"/>
  <c r="O344" i="2"/>
  <c r="J350" i="2"/>
  <c r="O350" i="2"/>
  <c r="J220" i="2"/>
  <c r="O220" i="2"/>
  <c r="J228" i="2"/>
  <c r="O228" i="2"/>
  <c r="J185" i="2"/>
  <c r="O185" i="2"/>
  <c r="J252" i="2"/>
  <c r="J287" i="2"/>
  <c r="O287" i="2"/>
  <c r="J546" i="2"/>
  <c r="J222" i="2"/>
  <c r="O399" i="2"/>
  <c r="J224" i="2"/>
  <c r="O224" i="2"/>
  <c r="J242" i="2"/>
  <c r="O242" i="2"/>
  <c r="O241" i="2" s="1"/>
  <c r="J199" i="2"/>
  <c r="O199" i="2"/>
  <c r="J277" i="2"/>
  <c r="O277" i="2"/>
  <c r="J311" i="2"/>
  <c r="J310" i="2" s="1"/>
  <c r="O311" i="2"/>
  <c r="O310" i="2" s="1"/>
  <c r="J235" i="2"/>
  <c r="O235" i="2"/>
  <c r="J188" i="2"/>
  <c r="J187" i="2" s="1"/>
  <c r="J202" i="2"/>
  <c r="O202" i="2"/>
  <c r="O201" i="2" s="1"/>
  <c r="J262" i="2"/>
  <c r="J261" i="2" s="1"/>
  <c r="O262" i="2"/>
  <c r="O261" i="2" s="1"/>
  <c r="J289" i="2"/>
  <c r="O289" i="2"/>
  <c r="J394" i="2"/>
  <c r="J407" i="2"/>
  <c r="O407" i="2" s="1"/>
  <c r="O408" i="2"/>
  <c r="J472" i="2"/>
  <c r="J471" i="2" s="1"/>
  <c r="J397" i="2"/>
  <c r="O397" i="2" s="1"/>
  <c r="O398" i="2"/>
  <c r="J520" i="2"/>
  <c r="J452" i="2"/>
  <c r="J550" i="2"/>
  <c r="J377" i="2"/>
  <c r="J376" i="2" s="1"/>
  <c r="J537" i="2"/>
  <c r="J496" i="2"/>
  <c r="J495" i="2" s="1"/>
  <c r="J524" i="2"/>
  <c r="J554" i="2"/>
  <c r="J384" i="2"/>
  <c r="J531" i="2"/>
  <c r="J467" i="2"/>
  <c r="J482" i="2"/>
  <c r="I530" i="2"/>
  <c r="I393" i="2"/>
  <c r="I367" i="2" s="1"/>
  <c r="I340" i="2"/>
  <c r="I339" i="2" s="1"/>
  <c r="I338" i="2" s="1"/>
  <c r="I337" i="2" s="1"/>
  <c r="I336" i="2" s="1"/>
  <c r="I270" i="2"/>
  <c r="I271" i="2"/>
  <c r="I219" i="2"/>
  <c r="J324" i="2"/>
  <c r="J329" i="2"/>
  <c r="I343" i="2"/>
  <c r="I317" i="2"/>
  <c r="I313" i="2" s="1"/>
  <c r="I309" i="2" s="1"/>
  <c r="J319" i="2"/>
  <c r="I286" i="2"/>
  <c r="I279" i="2"/>
  <c r="I234" i="2"/>
  <c r="I194" i="2"/>
  <c r="I72" i="2"/>
  <c r="J73" i="2"/>
  <c r="O73" i="2" s="1"/>
  <c r="H72" i="2"/>
  <c r="J219" i="2" l="1"/>
  <c r="O317" i="2"/>
  <c r="O313" i="2" s="1"/>
  <c r="O309" i="2" s="1"/>
  <c r="O286" i="2"/>
  <c r="J286" i="2"/>
  <c r="O343" i="2"/>
  <c r="O337" i="2" s="1"/>
  <c r="O336" i="2" s="1"/>
  <c r="O393" i="2"/>
  <c r="O194" i="2"/>
  <c r="O184" i="2" s="1"/>
  <c r="O183" i="2" s="1"/>
  <c r="O219" i="2"/>
  <c r="O279" i="2"/>
  <c r="O234" i="2"/>
  <c r="J204" i="2"/>
  <c r="J560" i="2"/>
  <c r="J270" i="2"/>
  <c r="O411" i="2"/>
  <c r="J340" i="2"/>
  <c r="J339" i="2" s="1"/>
  <c r="J267" i="2"/>
  <c r="J234" i="2"/>
  <c r="J194" i="2"/>
  <c r="J343" i="2"/>
  <c r="J271" i="2"/>
  <c r="J241" i="2"/>
  <c r="J295" i="2"/>
  <c r="J576" i="2"/>
  <c r="O576" i="2" s="1"/>
  <c r="O577" i="2"/>
  <c r="J318" i="2"/>
  <c r="J201" i="2"/>
  <c r="J328" i="2"/>
  <c r="J279" i="2"/>
  <c r="J393" i="2"/>
  <c r="J323" i="2"/>
  <c r="J72" i="2"/>
  <c r="O72" i="2"/>
  <c r="J519" i="2"/>
  <c r="J466" i="2"/>
  <c r="J545" i="2"/>
  <c r="J368" i="2"/>
  <c r="J536" i="2"/>
  <c r="I216" i="2"/>
  <c r="I215" i="2" s="1"/>
  <c r="I214" i="2" s="1"/>
  <c r="I184" i="2"/>
  <c r="I183" i="2" s="1"/>
  <c r="I182" i="2" s="1"/>
  <c r="I276" i="2"/>
  <c r="I275" i="2" s="1"/>
  <c r="I274" i="2" s="1"/>
  <c r="O39" i="2"/>
  <c r="J136" i="2"/>
  <c r="O136" i="2" s="1"/>
  <c r="O135" i="2"/>
  <c r="O134" i="2"/>
  <c r="O131" i="2"/>
  <c r="O130" i="2"/>
  <c r="J129" i="2"/>
  <c r="O129" i="2" s="1"/>
  <c r="O123" i="2"/>
  <c r="O122" i="2"/>
  <c r="O121" i="2"/>
  <c r="J106" i="2"/>
  <c r="O106" i="2" s="1"/>
  <c r="O105" i="2" s="1"/>
  <c r="O104" i="2" s="1"/>
  <c r="J99" i="2"/>
  <c r="O98" i="2" s="1"/>
  <c r="O97" i="2" s="1"/>
  <c r="O94" i="2"/>
  <c r="O93" i="2" s="1"/>
  <c r="O92" i="2" s="1"/>
  <c r="J81" i="2"/>
  <c r="O81" i="2" s="1"/>
  <c r="O76" i="2"/>
  <c r="J64" i="2"/>
  <c r="O63" i="2" s="1"/>
  <c r="O62" i="2" s="1"/>
  <c r="J61" i="2"/>
  <c r="O61" i="2" s="1"/>
  <c r="O60" i="2" s="1"/>
  <c r="J59" i="2"/>
  <c r="O59" i="2" s="1"/>
  <c r="O57" i="2"/>
  <c r="J42" i="2"/>
  <c r="O42" i="2" s="1"/>
  <c r="O29" i="2"/>
  <c r="O28" i="2" s="1"/>
  <c r="I41" i="2"/>
  <c r="I40" i="2" s="1"/>
  <c r="I28" i="2"/>
  <c r="I27" i="2" s="1"/>
  <c r="I24" i="2" s="1"/>
  <c r="I132" i="2"/>
  <c r="I128" i="2"/>
  <c r="I127" i="2" s="1"/>
  <c r="I120" i="2"/>
  <c r="I119" i="2" s="1"/>
  <c r="I105" i="2"/>
  <c r="I104" i="2" s="1"/>
  <c r="I98" i="2"/>
  <c r="I97" i="2" s="1"/>
  <c r="I93" i="2"/>
  <c r="I92" i="2" s="1"/>
  <c r="I80" i="2"/>
  <c r="I79" i="2" s="1"/>
  <c r="J77" i="2"/>
  <c r="I77" i="2"/>
  <c r="I75" i="2"/>
  <c r="J67" i="2"/>
  <c r="J65" i="2" s="1"/>
  <c r="I67" i="2"/>
  <c r="I65" i="2" s="1"/>
  <c r="I63" i="2"/>
  <c r="I62" i="2" s="1"/>
  <c r="I60" i="2"/>
  <c r="I58" i="2"/>
  <c r="I56" i="2"/>
  <c r="J164" i="2"/>
  <c r="O164" i="2" s="1"/>
  <c r="J166" i="2"/>
  <c r="O166" i="2" s="1"/>
  <c r="O157" i="2"/>
  <c r="I165" i="2"/>
  <c r="I162" i="2" s="1"/>
  <c r="I161" i="2" s="1"/>
  <c r="I163" i="2"/>
  <c r="I152" i="2"/>
  <c r="I151" i="2" s="1"/>
  <c r="I150" i="2" s="1"/>
  <c r="J152" i="2"/>
  <c r="J146" i="2"/>
  <c r="O146" i="2" s="1"/>
  <c r="J145" i="2"/>
  <c r="I143" i="2"/>
  <c r="I142" i="2" s="1"/>
  <c r="I141" i="2" s="1"/>
  <c r="I140" i="2" s="1"/>
  <c r="I139" i="2" s="1"/>
  <c r="J365" i="2"/>
  <c r="O365" i="2" s="1"/>
  <c r="J364" i="2"/>
  <c r="O364" i="2" s="1"/>
  <c r="O362" i="2"/>
  <c r="O361" i="2"/>
  <c r="J360" i="2"/>
  <c r="O360" i="2" s="1"/>
  <c r="O358" i="2"/>
  <c r="I357" i="2"/>
  <c r="I359" i="2"/>
  <c r="I363" i="2"/>
  <c r="J444" i="2"/>
  <c r="O444" i="2" s="1"/>
  <c r="J449" i="2"/>
  <c r="O449" i="2" s="1"/>
  <c r="J448" i="2"/>
  <c r="O448" i="2" s="1"/>
  <c r="J450" i="2"/>
  <c r="O450" i="2" s="1"/>
  <c r="I440" i="2"/>
  <c r="I439" i="2" s="1"/>
  <c r="I443" i="2"/>
  <c r="I442" i="2" s="1"/>
  <c r="I447" i="2"/>
  <c r="I446" i="2" s="1"/>
  <c r="I445" i="2" s="1"/>
  <c r="H447" i="2"/>
  <c r="I14" i="2"/>
  <c r="J19" i="2"/>
  <c r="O19" i="2" s="1"/>
  <c r="J18" i="2"/>
  <c r="O18" i="2" s="1"/>
  <c r="J17" i="2"/>
  <c r="O17" i="2" s="1"/>
  <c r="I16" i="2"/>
  <c r="H14" i="2"/>
  <c r="O182" i="2" l="1"/>
  <c r="O87" i="2"/>
  <c r="J276" i="2"/>
  <c r="J216" i="2"/>
  <c r="J215" i="2" s="1"/>
  <c r="O363" i="2"/>
  <c r="O276" i="2"/>
  <c r="O275" i="2" s="1"/>
  <c r="O274" i="2" s="1"/>
  <c r="O447" i="2"/>
  <c r="O446" i="2" s="1"/>
  <c r="O445" i="2" s="1"/>
  <c r="O120" i="2"/>
  <c r="O119" i="2" s="1"/>
  <c r="O128" i="2"/>
  <c r="O127" i="2" s="1"/>
  <c r="O143" i="2"/>
  <c r="O142" i="2" s="1"/>
  <c r="O141" i="2" s="1"/>
  <c r="O140" i="2" s="1"/>
  <c r="O216" i="2"/>
  <c r="O215" i="2" s="1"/>
  <c r="O214" i="2" s="1"/>
  <c r="O359" i="2"/>
  <c r="O16" i="2"/>
  <c r="O133" i="2"/>
  <c r="O132" i="2" s="1"/>
  <c r="J184" i="2"/>
  <c r="J28" i="2"/>
  <c r="J440" i="2"/>
  <c r="O440" i="2"/>
  <c r="O439" i="2" s="1"/>
  <c r="J53" i="2"/>
  <c r="J98" i="2"/>
  <c r="J443" i="2"/>
  <c r="O443" i="2"/>
  <c r="O442" i="2" s="1"/>
  <c r="J156" i="2"/>
  <c r="O156" i="2"/>
  <c r="O155" i="2" s="1"/>
  <c r="O154" i="2" s="1"/>
  <c r="O67" i="2"/>
  <c r="O65" i="2" s="1"/>
  <c r="J105" i="2"/>
  <c r="J104" i="2" s="1"/>
  <c r="J357" i="2"/>
  <c r="O357" i="2"/>
  <c r="J60" i="2"/>
  <c r="J38" i="2"/>
  <c r="O38" i="2"/>
  <c r="O37" i="2" s="1"/>
  <c r="J93" i="2"/>
  <c r="J63" i="2"/>
  <c r="J317" i="2"/>
  <c r="J80" i="2"/>
  <c r="O80" i="2"/>
  <c r="O79" i="2" s="1"/>
  <c r="J41" i="2"/>
  <c r="O41" i="2"/>
  <c r="O40" i="2" s="1"/>
  <c r="J56" i="2"/>
  <c r="O56" i="2"/>
  <c r="J58" i="2"/>
  <c r="O58" i="2"/>
  <c r="J14" i="2"/>
  <c r="O14" i="2"/>
  <c r="J75" i="2"/>
  <c r="O75" i="2"/>
  <c r="O74" i="2" s="1"/>
  <c r="J451" i="2"/>
  <c r="O451" i="2" s="1"/>
  <c r="J544" i="2"/>
  <c r="J535" i="2"/>
  <c r="J375" i="2"/>
  <c r="J165" i="2"/>
  <c r="O165" i="2"/>
  <c r="J163" i="2"/>
  <c r="O163" i="2"/>
  <c r="J151" i="2"/>
  <c r="J518" i="2"/>
  <c r="J338" i="2"/>
  <c r="I438" i="2"/>
  <c r="I437" i="2" s="1"/>
  <c r="I436" i="2" s="1"/>
  <c r="I366" i="2" s="1"/>
  <c r="J133" i="2"/>
  <c r="I55" i="2"/>
  <c r="I50" i="2" s="1"/>
  <c r="I87" i="2"/>
  <c r="I181" i="2"/>
  <c r="I180" i="2" s="1"/>
  <c r="I13" i="2"/>
  <c r="I12" i="2" s="1"/>
  <c r="I11" i="2" s="1"/>
  <c r="I10" i="2" s="1"/>
  <c r="I9" i="2" s="1"/>
  <c r="I356" i="2"/>
  <c r="I355" i="2" s="1"/>
  <c r="I354" i="2" s="1"/>
  <c r="I353" i="2" s="1"/>
  <c r="I352" i="2" s="1"/>
  <c r="J363" i="2"/>
  <c r="J120" i="2"/>
  <c r="J128" i="2"/>
  <c r="I118" i="2"/>
  <c r="I117" i="2" s="1"/>
  <c r="I116" i="2" s="1"/>
  <c r="I74" i="2"/>
  <c r="I71" i="2" s="1"/>
  <c r="J143" i="2"/>
  <c r="I160" i="2"/>
  <c r="I159" i="2" s="1"/>
  <c r="I158" i="2" s="1"/>
  <c r="I138" i="2"/>
  <c r="J359" i="2"/>
  <c r="J447" i="2"/>
  <c r="J16" i="2"/>
  <c r="H253" i="2"/>
  <c r="H252" i="2" s="1"/>
  <c r="O13" i="2" l="1"/>
  <c r="O12" i="2" s="1"/>
  <c r="O11" i="2" s="1"/>
  <c r="O10" i="2" s="1"/>
  <c r="O139" i="2"/>
  <c r="O138" i="2" s="1"/>
  <c r="O71" i="2"/>
  <c r="O55" i="2"/>
  <c r="O50" i="2" s="1"/>
  <c r="O438" i="2"/>
  <c r="O437" i="2" s="1"/>
  <c r="O436" i="2" s="1"/>
  <c r="O356" i="2"/>
  <c r="O355" i="2" s="1"/>
  <c r="O354" i="2" s="1"/>
  <c r="O353" i="2" s="1"/>
  <c r="O352" i="2" s="1"/>
  <c r="O118" i="2"/>
  <c r="O117" i="2" s="1"/>
  <c r="O116" i="2" s="1"/>
  <c r="O162" i="2"/>
  <c r="O161" i="2" s="1"/>
  <c r="O160" i="2" s="1"/>
  <c r="O159" i="2" s="1"/>
  <c r="O158" i="2" s="1"/>
  <c r="J275" i="2"/>
  <c r="J274" i="2" s="1"/>
  <c r="J155" i="2"/>
  <c r="J154" i="2" s="1"/>
  <c r="J183" i="2"/>
  <c r="J182" i="2" s="1"/>
  <c r="J442" i="2"/>
  <c r="J55" i="2"/>
  <c r="J37" i="2"/>
  <c r="J40" i="2"/>
  <c r="J79" i="2"/>
  <c r="J74" i="2"/>
  <c r="J62" i="2"/>
  <c r="J313" i="2"/>
  <c r="J309" i="2" s="1"/>
  <c r="J439" i="2"/>
  <c r="J92" i="2"/>
  <c r="J97" i="2"/>
  <c r="J27" i="2"/>
  <c r="J24" i="2" s="1"/>
  <c r="O27" i="2"/>
  <c r="J214" i="2"/>
  <c r="O367" i="2"/>
  <c r="J367" i="2"/>
  <c r="J127" i="2"/>
  <c r="J142" i="2"/>
  <c r="J119" i="2"/>
  <c r="J162" i="2"/>
  <c r="J132" i="2"/>
  <c r="J150" i="2"/>
  <c r="J446" i="2"/>
  <c r="J530" i="2"/>
  <c r="J13" i="2"/>
  <c r="J337" i="2"/>
  <c r="I49" i="2"/>
  <c r="I48" i="2" s="1"/>
  <c r="I23" i="2"/>
  <c r="I22" i="2" s="1"/>
  <c r="I21" i="2" s="1"/>
  <c r="J356" i="2"/>
  <c r="I137" i="2"/>
  <c r="J87" i="2" l="1"/>
  <c r="O137" i="2"/>
  <c r="O24" i="2"/>
  <c r="O23" i="2" s="1"/>
  <c r="J161" i="2"/>
  <c r="J160" i="2" s="1"/>
  <c r="J159" i="2" s="1"/>
  <c r="J158" i="2" s="1"/>
  <c r="J50" i="2"/>
  <c r="J71" i="2"/>
  <c r="O49" i="2"/>
  <c r="J336" i="2"/>
  <c r="J12" i="2"/>
  <c r="J355" i="2"/>
  <c r="J141" i="2"/>
  <c r="J445" i="2"/>
  <c r="J118" i="2"/>
  <c r="I47" i="2"/>
  <c r="I20" i="2" s="1"/>
  <c r="I581" i="2" s="1"/>
  <c r="H405" i="2"/>
  <c r="H404" i="2" s="1"/>
  <c r="J49" i="2" l="1"/>
  <c r="J48" i="2" s="1"/>
  <c r="J23" i="2"/>
  <c r="J22" i="2" s="1"/>
  <c r="J11" i="2"/>
  <c r="J438" i="2"/>
  <c r="J354" i="2"/>
  <c r="J117" i="2"/>
  <c r="J116" i="2" s="1"/>
  <c r="J140" i="2"/>
  <c r="J139" i="2" s="1"/>
  <c r="J138" i="2" s="1"/>
  <c r="H542" i="2"/>
  <c r="H541" i="2" s="1"/>
  <c r="O22" i="2" l="1"/>
  <c r="O21" i="2" s="1"/>
  <c r="O48" i="2"/>
  <c r="O47" i="2" s="1"/>
  <c r="J353" i="2"/>
  <c r="J437" i="2"/>
  <c r="J10" i="2"/>
  <c r="H419" i="2"/>
  <c r="O20" i="2" l="1"/>
  <c r="J21" i="2"/>
  <c r="J47" i="2"/>
  <c r="J9" i="2"/>
  <c r="O9" i="2" s="1"/>
  <c r="J436" i="2"/>
  <c r="J352" i="2"/>
  <c r="H455" i="2"/>
  <c r="H454" i="2" s="1"/>
  <c r="H453" i="2" s="1"/>
  <c r="H452" i="2" s="1"/>
  <c r="H199" i="2"/>
  <c r="H548" i="2"/>
  <c r="H547" i="2" s="1"/>
  <c r="H546" i="2" s="1"/>
  <c r="H539" i="2"/>
  <c r="J20" i="2" l="1"/>
  <c r="J366" i="2"/>
  <c r="J137" i="2"/>
  <c r="H538" i="2"/>
  <c r="H537" i="2" s="1"/>
  <c r="H536" i="2" s="1"/>
  <c r="H535" i="2" s="1"/>
  <c r="H239" i="2" l="1"/>
  <c r="H67" i="2" l="1"/>
  <c r="H65" i="2" s="1"/>
  <c r="H443" i="2" l="1"/>
  <c r="H442" i="2" s="1"/>
  <c r="H235" i="2" l="1"/>
  <c r="H220" i="2"/>
  <c r="H217" i="2"/>
  <c r="H195" i="2"/>
  <c r="H185" i="2"/>
  <c r="H188" i="2"/>
  <c r="H187" i="2" s="1"/>
  <c r="H228" i="2"/>
  <c r="H262" i="2"/>
  <c r="H261" i="2" s="1"/>
  <c r="H305" i="2"/>
  <c r="H224" i="2"/>
  <c r="H222" i="2"/>
  <c r="H205" i="2"/>
  <c r="H204" i="2" s="1"/>
  <c r="H226" i="2"/>
  <c r="H272" i="2"/>
  <c r="H270" i="2" l="1"/>
  <c r="H271" i="2"/>
  <c r="H219" i="2"/>
  <c r="H132" i="2"/>
  <c r="H120" i="2"/>
  <c r="H119" i="2" s="1"/>
  <c r="H128" i="2"/>
  <c r="H127" i="2" s="1"/>
  <c r="H324" i="2" l="1"/>
  <c r="H323" i="2" s="1"/>
  <c r="H319" i="2"/>
  <c r="H318" i="2" s="1"/>
  <c r="H329" i="2"/>
  <c r="H328" i="2" s="1"/>
  <c r="H118" i="2"/>
  <c r="H117" i="2" s="1"/>
  <c r="H116" i="2" s="1"/>
  <c r="H291" i="2" l="1"/>
  <c r="H289" i="2"/>
  <c r="H277" i="2"/>
  <c r="H287" i="2"/>
  <c r="H317" i="2"/>
  <c r="H313" i="2" s="1"/>
  <c r="H28" i="2" l="1"/>
  <c r="H27" i="2" s="1"/>
  <c r="H24" i="2" s="1"/>
  <c r="H75" i="2"/>
  <c r="H60" i="2"/>
  <c r="H41" i="2"/>
  <c r="H40" i="2" s="1"/>
  <c r="H56" i="2"/>
  <c r="H105" i="2"/>
  <c r="H104" i="2" s="1"/>
  <c r="H93" i="2"/>
  <c r="H92" i="2" s="1"/>
  <c r="H286" i="2"/>
  <c r="H522" i="2" l="1"/>
  <c r="H521" i="2" s="1"/>
  <c r="H520" i="2" s="1"/>
  <c r="H519" i="2" s="1"/>
  <c r="H268" i="2"/>
  <c r="H267" i="2" s="1"/>
  <c r="H474" i="2"/>
  <c r="H473" i="2" s="1"/>
  <c r="H472" i="2" s="1"/>
  <c r="H471" i="2" s="1"/>
  <c r="H498" i="2"/>
  <c r="H497" i="2" s="1"/>
  <c r="H496" i="2" s="1"/>
  <c r="H495" i="2" s="1"/>
  <c r="H572" i="2"/>
  <c r="H533" i="2"/>
  <c r="H532" i="2" s="1"/>
  <c r="H531" i="2" s="1"/>
  <c r="H574" i="2"/>
  <c r="H493" i="2"/>
  <c r="H492" i="2" s="1"/>
  <c r="H482" i="2" s="1"/>
  <c r="H469" i="2"/>
  <c r="H468" i="2" s="1"/>
  <c r="H579" i="2"/>
  <c r="H578" i="2" s="1"/>
  <c r="H577" i="2" s="1"/>
  <c r="H576" i="2" s="1"/>
  <c r="H451" i="2" l="1"/>
  <c r="H571" i="2"/>
  <c r="H359" i="2"/>
  <c r="H446" i="2"/>
  <c r="H445" i="2" s="1"/>
  <c r="H467" i="2"/>
  <c r="H466" i="2" s="1"/>
  <c r="H562" i="2"/>
  <c r="H395" i="2"/>
  <c r="H394" i="2" s="1"/>
  <c r="H412" i="2"/>
  <c r="H391" i="2"/>
  <c r="H143" i="2"/>
  <c r="H142" i="2" s="1"/>
  <c r="H141" i="2" s="1"/>
  <c r="H140" i="2" s="1"/>
  <c r="H139" i="2" s="1"/>
  <c r="H414" i="2"/>
  <c r="H408" i="2"/>
  <c r="H407" i="2" s="1"/>
  <c r="H378" i="2"/>
  <c r="H377" i="2" s="1"/>
  <c r="H376" i="2" s="1"/>
  <c r="H375" i="2" s="1"/>
  <c r="H371" i="2"/>
  <c r="H370" i="2" s="1"/>
  <c r="H369" i="2" s="1"/>
  <c r="H368" i="2" s="1"/>
  <c r="H399" i="2"/>
  <c r="H398" i="2" s="1"/>
  <c r="H397" i="2" s="1"/>
  <c r="H389" i="2"/>
  <c r="H430" i="2"/>
  <c r="H427" i="2" s="1"/>
  <c r="H561" i="2" l="1"/>
  <c r="H560" i="2" s="1"/>
  <c r="H152" i="2"/>
  <c r="H151" i="2" s="1"/>
  <c r="H150" i="2" s="1"/>
  <c r="H416" i="2"/>
  <c r="H386" i="2"/>
  <c r="H385" i="2" s="1"/>
  <c r="H384" i="2" s="1"/>
  <c r="H16" i="2"/>
  <c r="H13" i="2" s="1"/>
  <c r="H363" i="2"/>
  <c r="H156" i="2"/>
  <c r="H155" i="2" s="1"/>
  <c r="H154" i="2" s="1"/>
  <c r="H357" i="2"/>
  <c r="H440" i="2"/>
  <c r="H439" i="2" s="1"/>
  <c r="H438" i="2" s="1"/>
  <c r="H165" i="2"/>
  <c r="H411" i="2" l="1"/>
  <c r="H410" i="2" s="1"/>
  <c r="H437" i="2"/>
  <c r="H436" i="2" s="1"/>
  <c r="H12" i="2"/>
  <c r="H11" i="2" s="1"/>
  <c r="H10" i="2" s="1"/>
  <c r="H9" i="2" s="1"/>
  <c r="H138" i="2"/>
  <c r="H356" i="2"/>
  <c r="H355" i="2" s="1"/>
  <c r="H354" i="2" s="1"/>
  <c r="H353" i="2" s="1"/>
  <c r="H352" i="2" s="1"/>
  <c r="H279" i="2" l="1"/>
  <c r="H77" i="2"/>
  <c r="H74" i="2" s="1"/>
  <c r="H237" i="2"/>
  <c r="H234" i="2" s="1"/>
  <c r="H197" i="2"/>
  <c r="H194" i="2" s="1"/>
  <c r="H58" i="2"/>
  <c r="H55" i="2" s="1"/>
  <c r="H296" i="2" l="1"/>
  <c r="H295" i="2" s="1"/>
  <c r="H242" i="2"/>
  <c r="H202" i="2"/>
  <c r="H201" i="2" s="1"/>
  <c r="H184" i="2" s="1"/>
  <c r="H276" i="2" l="1"/>
  <c r="H275" i="2" s="1"/>
  <c r="H274" i="2" s="1"/>
  <c r="H241" i="2"/>
  <c r="H216" i="2" s="1"/>
  <c r="H215" i="2" s="1"/>
  <c r="H214" i="2" s="1"/>
  <c r="H183" i="2"/>
  <c r="H182" i="2" s="1"/>
  <c r="H163" i="2" l="1"/>
  <c r="H162" i="2" l="1"/>
  <c r="H161" i="2" s="1"/>
  <c r="H526" i="2" l="1"/>
  <c r="H525" i="2" s="1"/>
  <c r="H524" i="2" s="1"/>
  <c r="H518" i="2" s="1"/>
  <c r="H98" i="2"/>
  <c r="H348" i="2"/>
  <c r="H556" i="2"/>
  <c r="H555" i="2" s="1"/>
  <c r="H554" i="2" s="1"/>
  <c r="H341" i="2"/>
  <c r="H311" i="2"/>
  <c r="H310" i="2" s="1"/>
  <c r="H309" i="2" s="1"/>
  <c r="H80" i="2"/>
  <c r="H344" i="2"/>
  <c r="H63" i="2"/>
  <c r="H62" i="2" s="1"/>
  <c r="H50" i="2" s="1"/>
  <c r="H346" i="2"/>
  <c r="H340" i="2" l="1"/>
  <c r="H339" i="2" s="1"/>
  <c r="H338" i="2" s="1"/>
  <c r="H97" i="2"/>
  <c r="H87" i="2" s="1"/>
  <c r="H79" i="2"/>
  <c r="H71" i="2" s="1"/>
  <c r="H307" i="2"/>
  <c r="J308" i="2"/>
  <c r="O308" i="2" s="1"/>
  <c r="H23" i="2"/>
  <c r="H552" i="2"/>
  <c r="H551" i="2" s="1"/>
  <c r="H550" i="2" s="1"/>
  <c r="J307" i="2" l="1"/>
  <c r="O307" i="2"/>
  <c r="O304" i="2" s="1"/>
  <c r="H545" i="2"/>
  <c r="H544" i="2" s="1"/>
  <c r="H530" i="2" s="1"/>
  <c r="H304" i="2"/>
  <c r="H303" i="2" s="1"/>
  <c r="H302" i="2" s="1"/>
  <c r="H301" i="2" s="1"/>
  <c r="H181" i="2" s="1"/>
  <c r="H49" i="2"/>
  <c r="H48" i="2" s="1"/>
  <c r="H47" i="2" s="1"/>
  <c r="H22" i="2"/>
  <c r="H21" i="2" s="1"/>
  <c r="H350" i="2"/>
  <c r="J304" i="2" l="1"/>
  <c r="J303" i="2" s="1"/>
  <c r="H20" i="2"/>
  <c r="H343" i="2"/>
  <c r="H337" i="2"/>
  <c r="H336" i="2" s="1"/>
  <c r="H180" i="2" s="1"/>
  <c r="H422" i="2"/>
  <c r="J302" i="2" l="1"/>
  <c r="J301" i="2" s="1"/>
  <c r="O303" i="2"/>
  <c r="O302" i="2" s="1"/>
  <c r="H418" i="2"/>
  <c r="H393" i="2" s="1"/>
  <c r="H367" i="2" s="1"/>
  <c r="H366" i="2" s="1"/>
  <c r="O301" i="2" l="1"/>
  <c r="O181" i="2" s="1"/>
  <c r="O180" i="2" s="1"/>
  <c r="J181" i="2"/>
  <c r="H160" i="2"/>
  <c r="H159" i="2" s="1"/>
  <c r="H158" i="2" s="1"/>
  <c r="H137" i="2" s="1"/>
  <c r="H581" i="2" s="1"/>
  <c r="J180" i="2" l="1"/>
  <c r="C307" i="2"/>
  <c r="D307" i="2"/>
  <c r="E307" i="2"/>
  <c r="F307" i="2"/>
  <c r="C308" i="2"/>
  <c r="D308" i="2"/>
  <c r="E308" i="2"/>
  <c r="F308" i="2"/>
  <c r="G308" i="2"/>
  <c r="J581" i="2" l="1"/>
  <c r="O567" i="2"/>
  <c r="O566" i="2" s="1"/>
  <c r="O561" i="2" s="1"/>
  <c r="O560" i="2" s="1"/>
  <c r="O366" i="2" s="1"/>
  <c r="O581" i="2" s="1"/>
</calcChain>
</file>

<file path=xl/sharedStrings.xml><?xml version="1.0" encoding="utf-8"?>
<sst xmlns="http://schemas.openxmlformats.org/spreadsheetml/2006/main" count="2497" uniqueCount="527">
  <si>
    <t/>
  </si>
  <si>
    <t>тысяч рублей</t>
  </si>
  <si>
    <t>Наименование</t>
  </si>
  <si>
    <t>Целевая статья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</si>
  <si>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</si>
  <si>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</si>
  <si>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</si>
  <si>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</si>
  <si>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Образование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</si>
  <si>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</si>
  <si>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</si>
  <si>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</si>
  <si>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</si>
  <si>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</si>
  <si>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</si>
  <si>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</si>
  <si>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</si>
  <si>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</si>
  <si>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</si>
  <si>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</si>
  <si>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</si>
  <si>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</si>
  <si>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</si>
  <si>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</si>
  <si>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</si>
  <si>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</si>
  <si>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Руководство и управление в сфере установленных функций</t>
  </si>
  <si>
    <t>Социальная политика</t>
  </si>
  <si>
    <t>Общее образование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</si>
  <si>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</si>
  <si>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</si>
  <si>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</si>
  <si>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</si>
  <si>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Общегосударственные вопросы</t>
  </si>
  <si>
    <t>Национальная безопасность и правоохранительная деятельность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</si>
  <si>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</si>
  <si>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</si>
  <si>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</si>
  <si>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</si>
  <si>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</si>
  <si>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</si>
  <si>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</si>
  <si>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</si>
  <si>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</si>
  <si>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</si>
  <si>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</si>
  <si>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</si>
  <si>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</si>
  <si>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</si>
  <si>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</si>
  <si>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</si>
  <si>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</si>
  <si>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</si>
  <si>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</si>
  <si>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</t>
  </si>
  <si>
    <t>Совет народных депутатов муниципального образования "Гиагинский район"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</si>
  <si>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</si>
  <si>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</si>
  <si>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</si>
  <si>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Управление культуры администрации муниципального образования "Гиагинский район"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</si>
  <si>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</si>
  <si>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</si>
  <si>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</si>
  <si>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</si>
  <si>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</si>
  <si>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</si>
  <si>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</si>
  <si>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Подпрограмма «Организационное обеспечение реализации муниципальной программы»</t>
  </si>
  <si>
    <t>Обеспечение функций органов местного самоуправления</t>
  </si>
  <si>
    <t>Управление финансов администрации муниципального образования "Гиагинский район"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</si>
  <si>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</si>
  <si>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</si>
  <si>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</si>
  <si>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</si>
  <si>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</si>
  <si>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Управление образования администрации муниципального образования "Гиагинский район"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</si>
  <si>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</si>
  <si>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</si>
  <si>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</si>
  <si>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</si>
  <si>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</si>
  <si>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</si>
  <si>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</si>
  <si>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Контрольно-счетная палата муниципального образования "Гиагинский район"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</si>
  <si>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</si>
  <si>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</si>
  <si>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</si>
  <si>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Обеспечение деятельности работников подведомственных муниципальных казенных учреждений</t>
  </si>
  <si>
    <t>Администрация муниципального образования "Гиагинский район"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</si>
  <si>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</si>
  <si>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</si>
  <si>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</si>
  <si>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</si>
  <si>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</si>
  <si>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</si>
  <si>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</si>
  <si>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</si>
  <si>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Национальная экономика </t>
  </si>
  <si>
    <t>Проведение ежегодных мероприятий, связанных с подведением итогов работы предприятий АПК, КФХ</t>
  </si>
  <si>
    <t xml:space="preserve">Образование 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</si>
  <si>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</si>
  <si>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</si>
  <si>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</si>
  <si>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</si>
  <si>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</si>
  <si>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</si>
  <si>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</si>
  <si>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</si>
  <si>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</si>
  <si>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</si>
  <si>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</si>
  <si>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</si>
  <si>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</si>
  <si>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</si>
  <si>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</si>
  <si>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</si>
  <si>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</si>
  <si>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</si>
  <si>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</si>
  <si>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</si>
  <si>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</si>
  <si>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</si>
  <si>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</si>
  <si>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</si>
  <si>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</si>
  <si>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</si>
  <si>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Развитие учреждений дополнительного образования</t>
  </si>
  <si>
    <t>Дорожное хозяйство</t>
  </si>
  <si>
    <t xml:space="preserve">Муниципальная программа  МО "Гиагинский район" "Развитие информатизации" </t>
  </si>
  <si>
    <t xml:space="preserve">Муниципальная программа МО "Гиагинский район"  "Доступная среда" </t>
  </si>
  <si>
    <t>71 2 00 00100</t>
  </si>
  <si>
    <t>71 0 00 00000</t>
  </si>
  <si>
    <t>71 2 00 00000</t>
  </si>
  <si>
    <t>71 2 00 00400</t>
  </si>
  <si>
    <t>63 0 00 00000</t>
  </si>
  <si>
    <t>63 5 00 00000</t>
  </si>
  <si>
    <t>63 5 03 00600</t>
  </si>
  <si>
    <t>63 1 00 00000</t>
  </si>
  <si>
    <t>63 1 03 00600</t>
  </si>
  <si>
    <t>63 1 04 00000</t>
  </si>
  <si>
    <t>6П 0 00 00000</t>
  </si>
  <si>
    <t>6П 0 01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</si>
  <si>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</si>
  <si>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</si>
  <si>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</si>
  <si>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63 2 00 00000</t>
  </si>
  <si>
    <t>63 2 03 00600</t>
  </si>
  <si>
    <t>63 3 00 00000</t>
  </si>
  <si>
    <t>63 3 02 00000</t>
  </si>
  <si>
    <t>63 3 03 00600</t>
  </si>
  <si>
    <t>63 6 00 00000</t>
  </si>
  <si>
    <t>63 6 01 00400</t>
  </si>
  <si>
    <t>63 6 02 00500</t>
  </si>
  <si>
    <t>6Ц 0 00 00000</t>
  </si>
  <si>
    <t>63 6 03 00500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</si>
  <si>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</si>
  <si>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</si>
  <si>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</si>
  <si>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</si>
  <si>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</si>
  <si>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</si>
  <si>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</si>
  <si>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</si>
  <si>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</si>
  <si>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</si>
  <si>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</si>
  <si>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</si>
  <si>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</si>
  <si>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</si>
  <si>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</si>
  <si>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</si>
  <si>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</si>
  <si>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</si>
  <si>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</si>
  <si>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</si>
  <si>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</si>
  <si>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</si>
  <si>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</si>
  <si>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</si>
  <si>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Обеспечение доступности объектов социальной направленности  для инвалидов и других маломобильных групп населения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</si>
  <si>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</si>
  <si>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</si>
  <si>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</si>
  <si>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</si>
  <si>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</si>
  <si>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</si>
  <si>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</si>
  <si>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</si>
  <si>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</si>
  <si>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</si>
  <si>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</si>
  <si>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</si>
  <si>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</si>
  <si>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</si>
  <si>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</si>
  <si>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</si>
  <si>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</si>
  <si>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</si>
  <si>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</si>
  <si>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</si>
  <si>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</si>
  <si>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</si>
  <si>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</si>
  <si>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</si>
  <si>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</si>
  <si>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</si>
  <si>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</si>
  <si>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</si>
  <si>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6Д 0 00 00000</t>
  </si>
  <si>
    <t>Транспорт</t>
  </si>
  <si>
    <t>6Я 0 01 00300</t>
  </si>
  <si>
    <t>72 0 07 00000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</si>
  <si>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</si>
  <si>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</si>
  <si>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</si>
  <si>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</si>
  <si>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</si>
  <si>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</si>
  <si>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</si>
  <si>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</si>
  <si>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</si>
  <si>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</si>
  <si>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</si>
  <si>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</si>
  <si>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</si>
  <si>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</si>
  <si>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</si>
  <si>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</si>
  <si>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71 0 00 61020</t>
  </si>
  <si>
    <t>71 0 00 61040</t>
  </si>
  <si>
    <t>Проведение и участие в спортивных соревнованиях, турнирах различных уровней</t>
  </si>
  <si>
    <t>62 1 04 00000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</si>
  <si>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</si>
  <si>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</si>
  <si>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</si>
  <si>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</si>
  <si>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</si>
  <si>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</si>
  <si>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</si>
  <si>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</si>
  <si>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63 5 04 69010</t>
  </si>
  <si>
    <t>71 0 00 60120</t>
  </si>
  <si>
    <t>71 0 00 60130</t>
  </si>
  <si>
    <t>71 0 00 60140</t>
  </si>
  <si>
    <t>71 0 00 60150</t>
  </si>
  <si>
    <t>62 1 05 69010</t>
  </si>
  <si>
    <t>65 5 00 00000</t>
  </si>
  <si>
    <t>63 1 05 69010</t>
  </si>
  <si>
    <t>63 2 04 69010</t>
  </si>
  <si>
    <t>63 3 04 69010</t>
  </si>
  <si>
    <t>Выравнивание бюджетной обеспеченности сельских поселений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</si>
  <si>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</si>
  <si>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</si>
  <si>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</si>
  <si>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Обеспечение деятельности подведомственного бюджетного учреждения</t>
  </si>
  <si>
    <t>63 5 03 00000</t>
  </si>
  <si>
    <t>63 1 03 00000</t>
  </si>
  <si>
    <t>63 2 03 00000</t>
  </si>
  <si>
    <t>63 3 03 00000</t>
  </si>
  <si>
    <t>Обеспечение деятельности управления культуры администрации МО "Гиагинский район"</t>
  </si>
  <si>
    <t>63 6 01 00000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</si>
  <si>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</si>
  <si>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</si>
  <si>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</si>
  <si>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</si>
  <si>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62 2 03 00000</t>
  </si>
  <si>
    <t>62 2 03 00010</t>
  </si>
  <si>
    <t>62 2 03 00020</t>
  </si>
  <si>
    <t>62 2 03 00060</t>
  </si>
  <si>
    <t>62 2 03 00040</t>
  </si>
  <si>
    <t>62 2 03 00050</t>
  </si>
  <si>
    <t>62 2 04 00600</t>
  </si>
  <si>
    <t>62 2 04 60090</t>
  </si>
  <si>
    <t>62 2 05 69010</t>
  </si>
  <si>
    <t>62 3 03 00600</t>
  </si>
  <si>
    <t>Обеспечение деятельности управления образования администрации МО "Гиагинский район"</t>
  </si>
  <si>
    <t>Обеспечение деятельности управления финансов администрации МО "Гиагинский район"</t>
  </si>
  <si>
    <t>65 5 01 00000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</si>
  <si>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</si>
  <si>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</si>
  <si>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</si>
  <si>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</si>
  <si>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Обеспечение  деятельности подведомственных муниципальных казенных учреждений</t>
  </si>
  <si>
    <t>62 4 03 00000</t>
  </si>
  <si>
    <t>62 3 04 00000</t>
  </si>
  <si>
    <t>62 3 04 00010</t>
  </si>
  <si>
    <t>62 3 04 00030</t>
  </si>
  <si>
    <t>62 3 05 69010</t>
  </si>
  <si>
    <t>63 6 03 00000</t>
  </si>
  <si>
    <t>72 0 04 00000</t>
  </si>
  <si>
    <t>72 0 05 00000</t>
  </si>
  <si>
    <t>72 0 06 00010</t>
  </si>
  <si>
    <t xml:space="preserve">Осуществление подготовки и проведение мероприятий, связанных с призывом на военную службу 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</si>
  <si>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</si>
  <si>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</si>
  <si>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63 1 02 00000</t>
  </si>
  <si>
    <t>Создание благоприятных условий для воспитанников дошкольных образовательных организаций в соответствии с требованиями санитарных норм и правил</t>
  </si>
  <si>
    <t>62 3 03 00000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</si>
  <si>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</si>
  <si>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Жилищное хозяйство</t>
  </si>
  <si>
    <t>6У 0 00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</si>
  <si>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</si>
  <si>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01 00000</t>
  </si>
  <si>
    <t>Мероприятия по укреплению института семьи и повышению статуса семьи в обществе</t>
  </si>
  <si>
    <t>6У 0 02 00000</t>
  </si>
  <si>
    <t>Пропаганда здорового и активного образа жизни</t>
  </si>
  <si>
    <t>6У 0 03 00000</t>
  </si>
  <si>
    <t>Повышение материнства, отцовства и детства</t>
  </si>
  <si>
    <t>6С 0 00 00000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</si>
  <si>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</si>
  <si>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62 3 04 00040</t>
  </si>
  <si>
    <t>Дотации на выравнивание бюджетной обеспеченности сельских поселений за счет средств бюджета республики Адыгея</t>
  </si>
  <si>
    <t>65 4 01 00010</t>
  </si>
  <si>
    <t>Муниципальная программа муниципального образования "Гиагинский район" "Обеспечение доступным и комфортным жильем" и коммунальными услугами</t>
  </si>
  <si>
    <t xml:space="preserve">Создание в общеобразовательных организациях, расположенных в сельской местности, условий для занятий физической культуры и спорта </t>
  </si>
  <si>
    <t>63 5 05 00000</t>
  </si>
  <si>
    <t>Дополнительное образование детей</t>
  </si>
  <si>
    <t>6Ц 0 01 00000</t>
  </si>
  <si>
    <t>6Ф 4 00 00000</t>
  </si>
  <si>
    <t>71 0 00 61060</t>
  </si>
  <si>
    <t>Благоустройство</t>
  </si>
  <si>
    <t>6Ф 1 01 L4970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</si>
  <si>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</si>
  <si>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>62 2 03 00070</t>
  </si>
  <si>
    <t>Комплектование библиотечных фондов</t>
  </si>
  <si>
    <t>Создание благоприятных условий для обучающихся образовательных организаций в соответствии с требованиями санитарных норм и правил</t>
  </si>
  <si>
    <t>Проведение торжественных мероприятий, посвященных чествованию победителей, призеров районных олимпиад, медалистов и выпускников образовательных учреждений</t>
  </si>
  <si>
    <t>Выплата стипендий учащимся - победителям республиканских, всероссийских и международных олимпиад, конкурсов, соревнований</t>
  </si>
  <si>
    <t>Организация временного трудоустройства несовершеннолетних обучающихся общеобразовательных организаций в возрасте от 14 до 18 лет в свободное от учебы время</t>
  </si>
  <si>
    <t>Участие в мероприятиях, конкурсах, слетах, олимпиадах, фестивалях, спортивных соревнованиях</t>
  </si>
  <si>
    <t>Организация работы летних оздоровительных лагерей с дневным пребыванием детей на базе общеобразовательных организаций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</si>
  <si>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организаций, участвующих в проведении единого государственного экзамена</t>
  </si>
  <si>
    <t>Совершенствование системы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</si>
  <si>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Разграничение государственной собственности на землю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</si>
  <si>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</t>
  </si>
  <si>
    <t>Субсидии на возмещение части затрат по капитальному ремонту многоквартирных домов некоммерческим организациям</t>
  </si>
  <si>
    <t>6Я 0 01 00400</t>
  </si>
  <si>
    <t>Обеспечение сохранности имущества, 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</si>
  <si>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Частичная компенсация дополнительных расходов на повышение оплаты труда работников бюджетной сферы</t>
  </si>
  <si>
    <t>63 5 03 S0550</t>
  </si>
  <si>
    <t>63 1 03 S0550</t>
  </si>
  <si>
    <t>63 2 03 S0550</t>
  </si>
  <si>
    <t>63 3 03 S0550</t>
  </si>
  <si>
    <t>62 3 03 S0550</t>
  </si>
  <si>
    <t>62 1 04 S0550</t>
  </si>
  <si>
    <t>62 2 04 S0550</t>
  </si>
  <si>
    <t>71 0 F2 55550</t>
  </si>
  <si>
    <t>6П 0 04 00000</t>
  </si>
  <si>
    <t>Проведение благотворительных марафонов</t>
  </si>
  <si>
    <t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</si>
  <si>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6И 1 01 00000</t>
  </si>
  <si>
    <t>6И 1 00 00000</t>
  </si>
  <si>
    <t>Подпрограмма "Профилактика терроризма и экстремизма, а также минимизации и (или) ликвидации последствий проявления терроризма и экстремизма"</t>
  </si>
  <si>
    <t>62 3 03 0П600</t>
  </si>
  <si>
    <t>Обеспечение функционирования модели персонифицированного финансирования  дополнительного образования детей</t>
  </si>
  <si>
    <t>Бюджет РА</t>
  </si>
  <si>
    <t>Поддержка отрасли культуры (муниципальная поддержка лучших сельских учреждений культуры)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</si>
  <si>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</si>
  <si>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6И 2 01 00000</t>
  </si>
  <si>
    <t>6И 2 00 00000</t>
  </si>
  <si>
    <t>6И 3 01 00000</t>
  </si>
  <si>
    <t>6И 3 01 00500</t>
  </si>
  <si>
    <t>6И 3 00 00000</t>
  </si>
  <si>
    <t>Подпрограмма "Обеспечение деятельности МКУ ЕДДС МО "Гиагинский район"</t>
  </si>
  <si>
    <t>62 2 E2 50970</t>
  </si>
  <si>
    <t xml:space="preserve">Развитие казачьей культуры </t>
  </si>
  <si>
    <t>Муниципальная программа МО "Гиагинский район" "Социальная помощь ветеранам Великой Отечественной войны 1941-1945 годов"</t>
  </si>
  <si>
    <t>Муниципальная программа МО "Гиагинский район"  "Развитие сельского хозяйства и комплексного развития сельских территорий"</t>
  </si>
  <si>
    <t>6Д 2 00 00000</t>
  </si>
  <si>
    <t>Реализация мероприятий по формированию современной городской среды</t>
  </si>
  <si>
    <t>6Д 1 01 00000</t>
  </si>
  <si>
    <t>6Д 2 03 L5761</t>
  </si>
  <si>
    <t>6Д 1 00 00000</t>
  </si>
  <si>
    <t>Подпрограмма  "Развитие сельского хозяйства"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</si>
  <si>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</si>
  <si>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 мероприятий по профилактике терроризма и экстремизма</t>
  </si>
  <si>
    <t>Реализация  мероприятий по защите населения и территории от чрезвычайных ситуаций природного и техногенного характера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</si>
  <si>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</si>
  <si>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Формирование современной информатизационной и телекоммуникационной инфраструктуры и обеспечение ее надежного функционирования</t>
  </si>
  <si>
    <t>Осуществление государственных полномочий Республики Адыгея по формированию, организации деятельности административных комиссий и составлению протоколов об административных правонарушениях</t>
  </si>
  <si>
    <t>Обеспечение деятельности Единой дежурно-диспетчерской службы</t>
  </si>
  <si>
    <t>72 0 08 00310</t>
  </si>
  <si>
    <t>Содержание объектов специального назначения за счет средств бюджета МО Гиагинский район"</t>
  </si>
  <si>
    <t>62 2 09 60220</t>
  </si>
  <si>
    <t>6С 0 01 00000</t>
  </si>
  <si>
    <t>Проведение ремонта в жилых домах ветеранов ВОВ</t>
  </si>
  <si>
    <t>63 1 06 00000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</si>
  <si>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</si>
  <si>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62 2 11 L3040</t>
  </si>
  <si>
    <t>Муниципальная программа МО "Гиагинский район"  "Развитие сельского хозяйства и комплексное развитие сельских территорий"</t>
  </si>
  <si>
    <t>Ведомственная структура расходов бюджета муниципального образования "Гиагинский район" на 2021 год</t>
  </si>
  <si>
    <t>Бюджет МО</t>
  </si>
  <si>
    <t>63 2 01 00000</t>
  </si>
  <si>
    <t>64 0 00 00000</t>
  </si>
  <si>
    <t>Муниципальная программа МО "Гиагинский район"  "Развитие малого и среднего предпринимательства муниципального образования "Гиагинский район"</t>
  </si>
  <si>
    <t>64 0 01 00000</t>
  </si>
  <si>
    <t>64 0 02 00000</t>
  </si>
  <si>
    <t>с/п</t>
  </si>
  <si>
    <t>субвенц</t>
  </si>
  <si>
    <t>Субсидии местным бюджетам на развитие транспортной инфраструктуры в сельской местности</t>
  </si>
  <si>
    <t>субсидии</t>
  </si>
  <si>
    <t>иные межбюдж</t>
  </si>
  <si>
    <t>дотация</t>
  </si>
  <si>
    <t>Мероприятия по информационной поддержке, оказание консультационных и других услуг СОНКО</t>
  </si>
  <si>
    <t>Муниципальная программа МО "Гиагинский район" Улучшение демографической ситуации на территории муниципального образования "Гиагинский район"</t>
  </si>
  <si>
    <t>63 1 01 00000</t>
  </si>
  <si>
    <t>71 0 00 61070</t>
  </si>
  <si>
    <t>Организация мероприятий при осуществлении деятельности по обращению с животными без владельцев</t>
  </si>
  <si>
    <t>63 5 А1 55193</t>
  </si>
  <si>
    <t>63 2 05 L5195</t>
  </si>
  <si>
    <t>71 0 00 L3720</t>
  </si>
  <si>
    <t>Выполнение других обязательств муниципального образования "Гиагинский район"</t>
  </si>
  <si>
    <t>72 0 12 00000</t>
  </si>
  <si>
    <t>Обеспечение безопасности в учреждениях культуры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</si>
  <si>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региональных и муниципальных детских школ искусств по видам искусств путем их реконструкции, капитального ремонта)</t>
  </si>
  <si>
    <t>Укрепление и развитие материально-технической базы , включая капитальный ремонт и реконструкцию зданий и помещений, обеспечение их современным оборудованием</t>
  </si>
  <si>
    <t>№ п/п</t>
  </si>
  <si>
    <t>Код прямого получа-теля</t>
  </si>
  <si>
    <t>Под-раз-  дел</t>
  </si>
  <si>
    <t>Раз- дел</t>
  </si>
  <si>
    <t>Вид расхо-дов</t>
  </si>
  <si>
    <t>ВСЕГО               на 2021 год</t>
  </si>
  <si>
    <t>Реализация мероприятий по поддержке предпринимательской активности населения</t>
  </si>
  <si>
    <t>Реализация мероприятий по формированию положительного образа предпринимателя, популяризации предпринимательства</t>
  </si>
  <si>
    <t>Мероприятия, реализуемые за счет межбюджетных трансфертов, предоставляемых из республиканского бюджета Республики Адыгея бюджету муниципального образования "Гиагинский район"</t>
  </si>
  <si>
    <t>63 5 04 00000</t>
  </si>
  <si>
    <t>63 1 05 00000</t>
  </si>
  <si>
    <t>63 1 06 L5195</t>
  </si>
  <si>
    <t>63 2 04 00000</t>
  </si>
  <si>
    <t xml:space="preserve">Поддержка отрасли культуры </t>
  </si>
  <si>
    <t>63 2 05 00000</t>
  </si>
  <si>
    <t>Мероприятия в рамках регионального проекта "Обеспечение качественно нового уровня развития инфраструктуры культуры" ("Культурная среда")</t>
  </si>
  <si>
    <t>63 5 А1 00000</t>
  </si>
  <si>
    <t>63 3 04 00000</t>
  </si>
  <si>
    <t>63 3 05 00000</t>
  </si>
  <si>
    <t>62 1 05 00000</t>
  </si>
  <si>
    <t>62 2 05 00000</t>
  </si>
  <si>
    <t>62 2 E2 00000</t>
  </si>
  <si>
    <t>Мероприятия в рамках регионального проекта "Успех каждого ребенка"</t>
  </si>
  <si>
    <t>Компенсация за работу по подготовке и проведению единого государственного экзамена</t>
  </si>
  <si>
    <t>62 2 09 00000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</si>
  <si>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</si>
  <si>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62 2 11 00000</t>
  </si>
  <si>
    <t>72 0 08 00000</t>
  </si>
  <si>
    <t xml:space="preserve">Муниципальная программа МО "Гиагинский район" "Доступная среда" </t>
  </si>
  <si>
    <t>62 3 05 00000</t>
  </si>
  <si>
    <t xml:space="preserve">Содержание объектов специального назначения </t>
  </si>
  <si>
    <t>Мероприятия в рамках регионального проекта "Формирование комфортной городской среды"</t>
  </si>
  <si>
    <t>Улучшение жилищных условий граждан, проживающих на сельских территориях</t>
  </si>
  <si>
    <t>6Д 2 03 00000</t>
  </si>
  <si>
    <t>Обеспечение отдыха и оздоровления детей в оздоровительных лагерях с дневным пребыванием детей на базе общеобразовательных организаций</t>
  </si>
  <si>
    <t>6П 0 05 00000</t>
  </si>
  <si>
    <t>Подпрограмма "Обеспечением жильем молодых семей"</t>
  </si>
  <si>
    <t>Управляющая делами Совета народных депутатов муниципального образования "Гиагинский район"</t>
  </si>
  <si>
    <t>71 0 00 54690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</si>
  <si>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</si>
  <si>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62 2 10 53030</t>
  </si>
  <si>
    <t>62 2 10 00000</t>
  </si>
  <si>
    <t>Ежемесячное денежное вознаграждение за классное руководство педагогическим работникам  общеобразовательных организаций</t>
  </si>
  <si>
    <t>Ведомственная целевая программа "Управление муниципальным имуществом и земельными ресурсами МО "Гиагинский район"</t>
  </si>
  <si>
    <t>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органам государственной власти Республики Адыгея</t>
  </si>
  <si>
    <t>71 5 00 00700</t>
  </si>
  <si>
    <t>Проведение выборов главы муниципального образования</t>
  </si>
  <si>
    <t>перемещение ( уточнение)</t>
  </si>
  <si>
    <t>увеличение  (налоговые и неналоговые доходы)</t>
  </si>
  <si>
    <t>безвозмезные</t>
  </si>
  <si>
    <t>62 1 03 00030</t>
  </si>
  <si>
    <t>Благоустройство дошкольных учреждений</t>
  </si>
  <si>
    <t>62 2 03 00080</t>
  </si>
  <si>
    <t>Благоустройство общеобразовательных организаций</t>
  </si>
  <si>
    <t>63 1 А2 55195</t>
  </si>
  <si>
    <t>63 2 А2 55195</t>
  </si>
  <si>
    <t>Государственная поддержка отрасли культуры (государственная поддержка лучших работников сельских учреждений культуры)</t>
  </si>
  <si>
    <t>6Д 2 04 L576F</t>
  </si>
  <si>
    <t>Обеспечение комплексного развития сельских территорий (современный облик сельских территориях)</t>
  </si>
  <si>
    <t>Подпрограмма "Комплексное развитие сельских территорий"</t>
  </si>
  <si>
    <t>Подпрограмма "Комплексное развитие сельских территорий "</t>
  </si>
  <si>
    <t xml:space="preserve">Сумма на 2021год                 </t>
  </si>
  <si>
    <t>Благоустройство территории учреждений культуры</t>
  </si>
  <si>
    <t>Защита населения и территории от чрезвычайных ситуаций природного и техногенного характера, пожарная безопасность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</si>
  <si>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</si>
  <si>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62 2 06 00010</t>
  </si>
  <si>
    <t>63 5 02 00000</t>
  </si>
  <si>
    <t>Благоустройство территорий учреждений дополнительного образования</t>
  </si>
  <si>
    <t>62 1 03 00040</t>
  </si>
  <si>
    <t>Поощерение педагогических работников. развивающих творческие способности детей и организаций. внедряющих инновационные технологии</t>
  </si>
  <si>
    <t>Поощерение педагогов. развивающих творческие способности обучающихся и общеобразовательных организаций. внедряющих инновационные технологии</t>
  </si>
  <si>
    <t>62 2 03 00090</t>
  </si>
  <si>
    <t>62 3 06 00000</t>
  </si>
  <si>
    <t>62 3 06 00010</t>
  </si>
  <si>
    <t>Создание в организациях дополнительного образования, расположенных в сельской местности, условий для занятий физической культурой и спортом</t>
  </si>
  <si>
    <t>Поощерение педагогических работников. развивающих творческие способности детей</t>
  </si>
  <si>
    <t>62 3 04 00050</t>
  </si>
  <si>
    <t>6Д 2 05 00000</t>
  </si>
  <si>
    <t>Реализация мероприятий по рекультивации земельных участков после накопления твердых коммунальных отходов</t>
  </si>
  <si>
    <t>увеличение за счет остатков</t>
  </si>
  <si>
    <t>71 0 00 55490</t>
  </si>
  <si>
    <t>За достижение показателей деятельности органов местного самоуправления</t>
  </si>
  <si>
    <t>Иные дотации</t>
  </si>
  <si>
    <t>Иные межбюджетные трансферты для финансового обеспечения расходных обязательств по решению вопросов местного значения</t>
  </si>
  <si>
    <t>65 4 03 00040</t>
  </si>
  <si>
    <t>Иные межбюджетные трансферты</t>
  </si>
  <si>
    <t>Субсидии на улучшение качества благоустройства сельских территорий</t>
  </si>
  <si>
    <t>6Д 2 02 00001</t>
  </si>
  <si>
    <t>6Д 2 01 00001</t>
  </si>
  <si>
    <t>Субсидии на создание и развитие инфраструктуры на сельских территориях</t>
  </si>
  <si>
    <t>6Д 2 04 00000</t>
  </si>
  <si>
    <t>6Д 2 04 00100</t>
  </si>
  <si>
    <t>63 3 05 L519F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</si>
  <si>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</si>
  <si>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66 0 02 60310</t>
  </si>
  <si>
    <t>Субсидии на мероприятия по энергосбережению и повышению энергетической эффективности в муниципальном секторе за счет средств республиканского бюджета РА</t>
  </si>
  <si>
    <t>Муниципальная программа МО "Гиагинский район" "Энергосбережение и повышение энергетической эффективности"</t>
  </si>
  <si>
    <t>Коммунальное хозяйство</t>
  </si>
  <si>
    <t>71 0 00 60440</t>
  </si>
  <si>
    <t>Реализация мероприятий по благоустройству административных центров муниципальных районов и городских округов с численностью населения до 150 тысяч человек.</t>
  </si>
  <si>
    <t>Мероприятия в рамках регионального проекта " Благоустройство административных центров муниципальных районов и городских округов с численностью населения до 150 тысяч человек"</t>
  </si>
  <si>
    <t>72 0 16 00000</t>
  </si>
  <si>
    <t>Резервный фонд Кабинета Министров Республики Адыгея</t>
  </si>
  <si>
    <t>63 3 02 00040</t>
  </si>
  <si>
    <t xml:space="preserve">Обеспечение комплексного развития сельских территорий </t>
  </si>
  <si>
    <t>Обеспечение комплексного развития сельских территорий МО «Гиагинский район»</t>
  </si>
  <si>
    <t>Приложение № 13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муниципального образования "Гиагинский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"25"  декабря 2020 года № 399</t>
  </si>
  <si>
    <t>Создание в организациях дополнительного образования условий для занятий физической культурой и спортом</t>
  </si>
  <si>
    <t>Мероприятия по укреплению пожарной безопасности библиотек</t>
  </si>
  <si>
    <t xml:space="preserve"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"Гиагинский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      "  декабря 2021 года №     </t>
  </si>
  <si>
    <t>С.Н.Горяева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</si>
</sst>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000"/>
    <numFmt numFmtId="166" formatCode="#,##0.00000"/>
    <numFmt numFmtId="167" formatCode="#,##0.0"/>
    <numFmt numFmtId="168" formatCode="0.00000"/>
    <numFmt numFmtId="169" formatCode="0.0000"/>
    <numFmt numFmtId="170" formatCode="#,##0.000"/>
    <numFmt numFmtId="171" formatCode="#,##0.0000"/>
  </numFmts>
  <fonts count="8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6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vertical="top" wrapText="1"/>
    </xf>
    <xf numFmtId="167" fontId="3" fillId="2" borderId="1" xfId="0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168" fontId="3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9" fontId="3" fillId="2" borderId="1" xfId="0" applyNumberFormat="1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166" fontId="1" fillId="3" borderId="1" xfId="0" applyNumberFormat="1" applyFont="1" applyFill="1" applyBorder="1" applyAlignment="1">
      <alignment vertical="top" wrapText="1"/>
    </xf>
    <xf numFmtId="167" fontId="3" fillId="3" borderId="1" xfId="0" applyNumberFormat="1" applyFont="1" applyFill="1" applyBorder="1" applyAlignment="1">
      <alignment vertical="top" wrapText="1"/>
    </xf>
    <xf numFmtId="167" fontId="2" fillId="3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169" fontId="3" fillId="3" borderId="1" xfId="0" applyNumberFormat="1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166" fontId="1" fillId="4" borderId="1" xfId="0" applyNumberFormat="1" applyFont="1" applyFill="1" applyBorder="1" applyAlignment="1">
      <alignment vertical="top" wrapText="1"/>
    </xf>
    <xf numFmtId="167" fontId="3" fillId="4" borderId="1" xfId="0" applyNumberFormat="1" applyFont="1" applyFill="1" applyBorder="1" applyAlignment="1">
      <alignment vertical="top" wrapText="1"/>
    </xf>
    <xf numFmtId="167" fontId="2" fillId="4" borderId="1" xfId="0" applyNumberFormat="1" applyFont="1" applyFill="1" applyBorder="1" applyAlignment="1">
      <alignment vertical="top" wrapText="1"/>
    </xf>
    <xf numFmtId="169" fontId="3" fillId="4" borderId="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  <xf numFmtId="168" fontId="3" fillId="4" borderId="1" xfId="0" applyNumberFormat="1" applyFont="1" applyFill="1" applyBorder="1" applyAlignment="1">
      <alignment vertical="top" wrapText="1"/>
    </xf>
    <xf numFmtId="168" fontId="6" fillId="4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166" fontId="1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170" fontId="2" fillId="3" borderId="1" xfId="0" applyNumberFormat="1" applyFont="1" applyFill="1" applyBorder="1" applyAlignment="1">
      <alignment vertical="top" wrapText="1"/>
    </xf>
    <xf numFmtId="167" fontId="4" fillId="3" borderId="1" xfId="0" applyNumberFormat="1" applyFont="1" applyFill="1" applyBorder="1" applyAlignment="1">
      <alignment vertical="top" wrapText="1"/>
    </xf>
    <xf numFmtId="171" fontId="3" fillId="2" borderId="1" xfId="0" applyNumberFormat="1" applyFont="1" applyFill="1" applyBorder="1" applyAlignment="1">
      <alignment vertical="top" wrapText="1"/>
    </xf>
    <xf numFmtId="167" fontId="4" fillId="5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33"/>
      <color rgb="FFD60093"/>
      <color rgb="FF00FF00"/>
      <color rgb="FF6600FF"/>
      <color rgb="FF0000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8;&#1054;&#1063;&#1053;&#1045;&#1053;&#1048;&#1045;%202018/&#1086;&#1082;&#1090;&#1103;&#1073;&#1088;&#1100;/&#1055;&#1088;&#1080;&#1083;&#1086;&#1078;&#1077;&#1085;&#1080;&#1077;%206%20(&#1042;&#1057;&#1056;)%20-2018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105">
          <cell r="G105" t="str">
            <v>600</v>
          </cell>
        </row>
        <row r="304">
          <cell r="C304">
            <v>905</v>
          </cell>
          <cell r="D304" t="str">
            <v>07</v>
          </cell>
          <cell r="E304" t="str">
            <v>07</v>
          </cell>
          <cell r="F304" t="str">
            <v>62 2 03 60110</v>
          </cell>
        </row>
        <row r="305">
          <cell r="C305">
            <v>905</v>
          </cell>
          <cell r="D305" t="str">
            <v>07</v>
          </cell>
          <cell r="E305" t="str">
            <v>07</v>
          </cell>
          <cell r="F305" t="str">
            <v>62 2 03 60110</v>
          </cell>
          <cell r="G30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9"/>
  <sheetViews>
    <sheetView tabSelected="1" view="pageBreakPreview" zoomScale="80" zoomScaleNormal="80" zoomScaleSheetLayoutView="80" workbookViewId="0">
      <pane xSplit="2" ySplit="8" topLeftCell="C576" activePane="bottomRight" state="frozen"/>
      <selection pane="topRight" activeCell="C1" sqref="C1"/>
      <selection pane="bottomLeft" activeCell="A9" sqref="A9"/>
      <selection pane="bottomRight" activeCell="R2" sqref="R2"/>
    </sheetView>
  </sheetViews>
  <sheetFormatPr defaultRowHeight="15.75" x14ac:dyDescent="0.2"/>
  <cols>
    <col min="1" max="1" width="6.1640625" style="1" customWidth="1"/>
    <col min="2" max="2" width="94.1640625" style="1" customWidth="1"/>
    <col min="3" max="3" width="12.33203125" style="1" customWidth="1"/>
    <col min="4" max="4" width="10" style="1" customWidth="1"/>
    <col min="5" max="5" width="9.6640625" style="1" customWidth="1"/>
    <col min="6" max="6" width="20.33203125" style="1" customWidth="1"/>
    <col min="7" max="7" width="11.33203125" style="1" customWidth="1"/>
    <col min="8" max="8" width="19.83203125" style="1" hidden="1" customWidth="1"/>
    <col min="9" max="9" width="16.6640625" style="1" hidden="1" customWidth="1"/>
    <col min="10" max="10" width="21.83203125" style="1" hidden="1" customWidth="1"/>
    <col min="11" max="11" width="20.6640625" style="1" hidden="1" customWidth="1"/>
    <col min="12" max="12" width="20.6640625" style="42" hidden="1" customWidth="1"/>
    <col min="13" max="13" width="17.6640625" style="35" hidden="1" customWidth="1"/>
    <col min="14" max="14" width="20.5" style="1" hidden="1" customWidth="1"/>
    <col min="15" max="15" width="24.83203125" style="1" customWidth="1"/>
    <col min="16" max="16" width="0.33203125" style="1" customWidth="1"/>
    <col min="17" max="17" width="9.33203125" style="1"/>
    <col min="18" max="18" width="19" style="1" bestFit="1" customWidth="1"/>
    <col min="19" max="16384" width="9.33203125" style="1"/>
  </cols>
  <sheetData>
    <row r="1" spans="1:15" ht="12.75" customHeight="1" x14ac:dyDescent="0.2">
      <c r="E1" s="61" t="s">
        <v>525</v>
      </c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59.25" customHeight="1" x14ac:dyDescent="0.2"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3.25" customHeight="1" x14ac:dyDescent="0.2">
      <c r="E3" s="61" t="s">
        <v>522</v>
      </c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49.5" customHeight="1" x14ac:dyDescent="0.2"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27" customHeight="1" x14ac:dyDescent="0.2">
      <c r="A5" s="64" t="s">
        <v>390</v>
      </c>
      <c r="B5" s="64"/>
      <c r="C5" s="64"/>
      <c r="D5" s="64"/>
      <c r="E5" s="64"/>
      <c r="F5" s="64"/>
      <c r="G5" s="64"/>
      <c r="H5" s="64"/>
      <c r="I5" s="64"/>
      <c r="J5" s="64"/>
    </row>
    <row r="6" spans="1:15" ht="9.75" customHeight="1" x14ac:dyDescent="0.2">
      <c r="A6" s="4"/>
      <c r="B6" s="62"/>
      <c r="C6" s="62"/>
      <c r="D6" s="62"/>
      <c r="E6" s="62"/>
      <c r="F6" s="62"/>
      <c r="G6" s="62"/>
      <c r="H6" s="5"/>
      <c r="I6" s="5"/>
      <c r="J6" s="5"/>
    </row>
    <row r="7" spans="1:15" ht="16.5" customHeight="1" x14ac:dyDescent="0.2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</row>
    <row r="8" spans="1:15" ht="83.25" customHeight="1" x14ac:dyDescent="0.2">
      <c r="A8" s="26" t="s">
        <v>416</v>
      </c>
      <c r="B8" s="6" t="s">
        <v>2</v>
      </c>
      <c r="C8" s="6" t="s">
        <v>417</v>
      </c>
      <c r="D8" s="6" t="s">
        <v>419</v>
      </c>
      <c r="E8" s="6" t="s">
        <v>418</v>
      </c>
      <c r="F8" s="6" t="s">
        <v>3</v>
      </c>
      <c r="G8" s="6" t="s">
        <v>420</v>
      </c>
      <c r="H8" s="17" t="s">
        <v>391</v>
      </c>
      <c r="I8" s="6" t="s">
        <v>355</v>
      </c>
      <c r="J8" s="6" t="s">
        <v>421</v>
      </c>
      <c r="K8" s="20" t="s">
        <v>463</v>
      </c>
      <c r="L8" s="43" t="s">
        <v>495</v>
      </c>
      <c r="M8" s="36" t="s">
        <v>464</v>
      </c>
      <c r="N8" s="20" t="s">
        <v>465</v>
      </c>
      <c r="O8" s="25" t="s">
        <v>477</v>
      </c>
    </row>
    <row r="9" spans="1:15" ht="37.5" x14ac:dyDescent="0.2">
      <c r="A9" s="27">
        <v>1</v>
      </c>
      <c r="B9" s="7" t="s">
        <v>55</v>
      </c>
      <c r="C9" s="8">
        <v>901</v>
      </c>
      <c r="D9" s="8" t="s">
        <v>0</v>
      </c>
      <c r="E9" s="8" t="s">
        <v>0</v>
      </c>
      <c r="F9" s="8" t="s">
        <v>0</v>
      </c>
      <c r="G9" s="9" t="s">
        <v>0</v>
      </c>
      <c r="H9" s="10">
        <f t="shared" ref="H9:N12" si="0">H10</f>
        <v>3692.6000000000004</v>
      </c>
      <c r="I9" s="10">
        <f t="shared" si="0"/>
        <v>0</v>
      </c>
      <c r="J9" s="16">
        <f t="shared" si="0"/>
        <v>3692.6000000000004</v>
      </c>
      <c r="K9" s="59">
        <f t="shared" si="0"/>
        <v>-18.153000000000006</v>
      </c>
      <c r="L9" s="44">
        <f t="shared" si="0"/>
        <v>0</v>
      </c>
      <c r="M9" s="37">
        <f t="shared" si="0"/>
        <v>0</v>
      </c>
      <c r="N9" s="21">
        <f t="shared" si="0"/>
        <v>0</v>
      </c>
      <c r="O9" s="21">
        <f>J9+K9+M9+N9+L9</f>
        <v>3674.4470000000006</v>
      </c>
    </row>
    <row r="10" spans="1:15" ht="18.75" x14ac:dyDescent="0.2">
      <c r="A10" s="24" t="s">
        <v>0</v>
      </c>
      <c r="B10" s="3" t="s">
        <v>33</v>
      </c>
      <c r="C10" s="11">
        <v>901</v>
      </c>
      <c r="D10" s="11" t="s">
        <v>15</v>
      </c>
      <c r="E10" s="11" t="s">
        <v>0</v>
      </c>
      <c r="F10" s="11" t="s">
        <v>0</v>
      </c>
      <c r="G10" s="12" t="s">
        <v>0</v>
      </c>
      <c r="H10" s="10">
        <f t="shared" si="0"/>
        <v>3692.6000000000004</v>
      </c>
      <c r="I10" s="10">
        <f t="shared" si="0"/>
        <v>0</v>
      </c>
      <c r="J10" s="10">
        <f t="shared" si="0"/>
        <v>3692.6000000000004</v>
      </c>
      <c r="K10" s="22">
        <f t="shared" si="0"/>
        <v>-18.153000000000006</v>
      </c>
      <c r="L10" s="45">
        <f t="shared" si="0"/>
        <v>0</v>
      </c>
      <c r="M10" s="38">
        <f t="shared" si="0"/>
        <v>0</v>
      </c>
      <c r="N10" s="22">
        <f t="shared" si="0"/>
        <v>0</v>
      </c>
      <c r="O10" s="22">
        <f>O11</f>
        <v>3674.4470000000001</v>
      </c>
    </row>
    <row r="11" spans="1:15" ht="56.25" x14ac:dyDescent="0.2">
      <c r="A11" s="24" t="s">
        <v>0</v>
      </c>
      <c r="B11" s="3" t="s">
        <v>53</v>
      </c>
      <c r="C11" s="11">
        <v>901</v>
      </c>
      <c r="D11" s="11" t="s">
        <v>15</v>
      </c>
      <c r="E11" s="11" t="s">
        <v>21</v>
      </c>
      <c r="F11" s="11" t="s">
        <v>0</v>
      </c>
      <c r="G11" s="12" t="s">
        <v>0</v>
      </c>
      <c r="H11" s="10">
        <f t="shared" si="0"/>
        <v>3692.6000000000004</v>
      </c>
      <c r="I11" s="10">
        <f t="shared" si="0"/>
        <v>0</v>
      </c>
      <c r="J11" s="10">
        <f t="shared" si="0"/>
        <v>3692.6000000000004</v>
      </c>
      <c r="K11" s="22">
        <f t="shared" si="0"/>
        <v>-18.153000000000006</v>
      </c>
      <c r="L11" s="45">
        <f t="shared" si="0"/>
        <v>0</v>
      </c>
      <c r="M11" s="38">
        <f t="shared" si="0"/>
        <v>0</v>
      </c>
      <c r="N11" s="22">
        <f t="shared" si="0"/>
        <v>0</v>
      </c>
      <c r="O11" s="22">
        <f>O12</f>
        <v>3674.4470000000001</v>
      </c>
    </row>
    <row r="12" spans="1:15" ht="18.75" customHeight="1" x14ac:dyDescent="0.2">
      <c r="A12" s="24" t="s">
        <v>0</v>
      </c>
      <c r="B12" s="3" t="s">
        <v>26</v>
      </c>
      <c r="C12" s="11">
        <v>901</v>
      </c>
      <c r="D12" s="11" t="s">
        <v>15</v>
      </c>
      <c r="E12" s="11" t="s">
        <v>21</v>
      </c>
      <c r="F12" s="11" t="s">
        <v>131</v>
      </c>
      <c r="G12" s="12" t="s">
        <v>0</v>
      </c>
      <c r="H12" s="10">
        <f t="shared" si="0"/>
        <v>3692.6000000000004</v>
      </c>
      <c r="I12" s="10">
        <f t="shared" si="0"/>
        <v>0</v>
      </c>
      <c r="J12" s="10">
        <f t="shared" si="0"/>
        <v>3692.6000000000004</v>
      </c>
      <c r="K12" s="22">
        <f t="shared" si="0"/>
        <v>-18.153000000000006</v>
      </c>
      <c r="L12" s="45">
        <f t="shared" si="0"/>
        <v>0</v>
      </c>
      <c r="M12" s="38">
        <f t="shared" si="0"/>
        <v>0</v>
      </c>
      <c r="N12" s="22">
        <f t="shared" si="0"/>
        <v>0</v>
      </c>
      <c r="O12" s="22">
        <f>O13</f>
        <v>3674.4470000000001</v>
      </c>
    </row>
    <row r="13" spans="1:15" ht="37.5" x14ac:dyDescent="0.2">
      <c r="A13" s="24" t="s">
        <v>0</v>
      </c>
      <c r="B13" s="3" t="s">
        <v>56</v>
      </c>
      <c r="C13" s="11">
        <v>901</v>
      </c>
      <c r="D13" s="11" t="s">
        <v>15</v>
      </c>
      <c r="E13" s="11" t="s">
        <v>21</v>
      </c>
      <c r="F13" s="11" t="s">
        <v>132</v>
      </c>
      <c r="G13" s="12" t="s">
        <v>0</v>
      </c>
      <c r="H13" s="10">
        <f>H14+H16</f>
        <v>3692.6000000000004</v>
      </c>
      <c r="I13" s="10">
        <f>I14+I16</f>
        <v>0</v>
      </c>
      <c r="J13" s="10">
        <f>J14+J16</f>
        <v>3692.6000000000004</v>
      </c>
      <c r="K13" s="22">
        <f>K14+K16</f>
        <v>-18.153000000000006</v>
      </c>
      <c r="L13" s="45">
        <f>L14+L16</f>
        <v>0</v>
      </c>
      <c r="M13" s="38">
        <f t="shared" ref="M13:N13" si="1">M14+M16</f>
        <v>0</v>
      </c>
      <c r="N13" s="22">
        <f t="shared" si="1"/>
        <v>0</v>
      </c>
      <c r="O13" s="22">
        <f>O14+O16</f>
        <v>3674.4470000000001</v>
      </c>
    </row>
    <row r="14" spans="1:15" ht="19.5" customHeight="1" x14ac:dyDescent="0.2">
      <c r="A14" s="24" t="s">
        <v>0</v>
      </c>
      <c r="B14" s="3" t="s">
        <v>57</v>
      </c>
      <c r="C14" s="11">
        <v>901</v>
      </c>
      <c r="D14" s="11" t="s">
        <v>15</v>
      </c>
      <c r="E14" s="11" t="s">
        <v>21</v>
      </c>
      <c r="F14" s="11" t="s">
        <v>130</v>
      </c>
      <c r="G14" s="12" t="s">
        <v>0</v>
      </c>
      <c r="H14" s="10">
        <f>H15</f>
        <v>1408.2</v>
      </c>
      <c r="I14" s="10">
        <f>I15</f>
        <v>0</v>
      </c>
      <c r="J14" s="10">
        <f>J15</f>
        <v>1408.2</v>
      </c>
      <c r="K14" s="22">
        <f>K15</f>
        <v>-68.153000000000006</v>
      </c>
      <c r="L14" s="45">
        <f>L15</f>
        <v>0</v>
      </c>
      <c r="M14" s="38">
        <f t="shared" ref="M14:N14" si="2">M15</f>
        <v>0</v>
      </c>
      <c r="N14" s="22">
        <f t="shared" si="2"/>
        <v>0</v>
      </c>
      <c r="O14" s="22">
        <f>O15</f>
        <v>1340.047</v>
      </c>
    </row>
    <row r="15" spans="1:15" ht="75" x14ac:dyDescent="0.2">
      <c r="A15" s="24" t="s">
        <v>0</v>
      </c>
      <c r="B15" s="3" t="s">
        <v>16</v>
      </c>
      <c r="C15" s="11">
        <v>901</v>
      </c>
      <c r="D15" s="11" t="s">
        <v>15</v>
      </c>
      <c r="E15" s="11" t="s">
        <v>21</v>
      </c>
      <c r="F15" s="11" t="s">
        <v>130</v>
      </c>
      <c r="G15" s="12" t="s">
        <v>17</v>
      </c>
      <c r="H15" s="10">
        <v>1408.2</v>
      </c>
      <c r="I15" s="10"/>
      <c r="J15" s="10">
        <f>H15+I15</f>
        <v>1408.2</v>
      </c>
      <c r="K15" s="38">
        <v>-68.153000000000006</v>
      </c>
      <c r="L15" s="45"/>
      <c r="M15" s="38"/>
      <c r="N15" s="22"/>
      <c r="O15" s="22">
        <f>J15+K15+M15+N15+L15</f>
        <v>1340.047</v>
      </c>
    </row>
    <row r="16" spans="1:15" ht="20.25" customHeight="1" x14ac:dyDescent="0.2">
      <c r="A16" s="24" t="s">
        <v>0</v>
      </c>
      <c r="B16" s="3" t="s">
        <v>58</v>
      </c>
      <c r="C16" s="11">
        <v>901</v>
      </c>
      <c r="D16" s="11" t="s">
        <v>15</v>
      </c>
      <c r="E16" s="11" t="s">
        <v>21</v>
      </c>
      <c r="F16" s="11" t="s">
        <v>133</v>
      </c>
      <c r="G16" s="12" t="s">
        <v>0</v>
      </c>
      <c r="H16" s="10">
        <f t="shared" ref="H16:J16" si="3">H17+H18+H19</f>
        <v>2284.4</v>
      </c>
      <c r="I16" s="10">
        <f t="shared" si="3"/>
        <v>0</v>
      </c>
      <c r="J16" s="10">
        <f t="shared" si="3"/>
        <v>2284.4</v>
      </c>
      <c r="K16" s="22">
        <f>K17+K18+K19</f>
        <v>50</v>
      </c>
      <c r="L16" s="45">
        <f>L17+L18+L19</f>
        <v>0</v>
      </c>
      <c r="M16" s="38">
        <f t="shared" ref="M16:N16" si="4">M17+M18+M19</f>
        <v>0</v>
      </c>
      <c r="N16" s="22">
        <f t="shared" si="4"/>
        <v>0</v>
      </c>
      <c r="O16" s="22">
        <f>O17+O18+O19</f>
        <v>2334.4</v>
      </c>
    </row>
    <row r="17" spans="1:18" ht="75" x14ac:dyDescent="0.2">
      <c r="A17" s="24" t="s">
        <v>0</v>
      </c>
      <c r="B17" s="3" t="s">
        <v>16</v>
      </c>
      <c r="C17" s="11">
        <v>901</v>
      </c>
      <c r="D17" s="11" t="s">
        <v>15</v>
      </c>
      <c r="E17" s="11" t="s">
        <v>21</v>
      </c>
      <c r="F17" s="11" t="s">
        <v>133</v>
      </c>
      <c r="G17" s="12" t="s">
        <v>17</v>
      </c>
      <c r="H17" s="10">
        <v>2006.9</v>
      </c>
      <c r="I17" s="10"/>
      <c r="J17" s="10">
        <f>H17+I17</f>
        <v>2006.9</v>
      </c>
      <c r="K17" s="22"/>
      <c r="L17" s="45"/>
      <c r="M17" s="38"/>
      <c r="N17" s="22"/>
      <c r="O17" s="22">
        <f>J17+K17+M17+N17+L17</f>
        <v>2006.9</v>
      </c>
    </row>
    <row r="18" spans="1:18" ht="37.5" x14ac:dyDescent="0.2">
      <c r="A18" s="24" t="s">
        <v>0</v>
      </c>
      <c r="B18" s="3" t="s">
        <v>166</v>
      </c>
      <c r="C18" s="11">
        <v>901</v>
      </c>
      <c r="D18" s="11" t="s">
        <v>15</v>
      </c>
      <c r="E18" s="11" t="s">
        <v>21</v>
      </c>
      <c r="F18" s="11" t="s">
        <v>133</v>
      </c>
      <c r="G18" s="12" t="s">
        <v>7</v>
      </c>
      <c r="H18" s="10">
        <v>273.8</v>
      </c>
      <c r="I18" s="10"/>
      <c r="J18" s="10">
        <f t="shared" ref="J18:J19" si="5">H18+I18</f>
        <v>273.8</v>
      </c>
      <c r="K18" s="22"/>
      <c r="L18" s="45"/>
      <c r="M18" s="38"/>
      <c r="N18" s="22"/>
      <c r="O18" s="22">
        <f t="shared" ref="O18:O19" si="6">J18+K18+M18+N18+L18</f>
        <v>273.8</v>
      </c>
    </row>
    <row r="19" spans="1:18" ht="20.25" customHeight="1" x14ac:dyDescent="0.2">
      <c r="A19" s="24" t="s">
        <v>0</v>
      </c>
      <c r="B19" s="3" t="s">
        <v>18</v>
      </c>
      <c r="C19" s="11">
        <v>901</v>
      </c>
      <c r="D19" s="11" t="s">
        <v>15</v>
      </c>
      <c r="E19" s="11" t="s">
        <v>21</v>
      </c>
      <c r="F19" s="11" t="s">
        <v>133</v>
      </c>
      <c r="G19" s="12" t="s">
        <v>19</v>
      </c>
      <c r="H19" s="10">
        <v>3.7</v>
      </c>
      <c r="I19" s="10"/>
      <c r="J19" s="10">
        <f t="shared" si="5"/>
        <v>3.7</v>
      </c>
      <c r="K19" s="38">
        <v>50</v>
      </c>
      <c r="L19" s="45"/>
      <c r="M19" s="38"/>
      <c r="N19" s="22"/>
      <c r="O19" s="22">
        <f t="shared" si="6"/>
        <v>53.7</v>
      </c>
    </row>
    <row r="20" spans="1:18" ht="37.5" x14ac:dyDescent="0.2">
      <c r="A20" s="28">
        <v>2</v>
      </c>
      <c r="B20" s="7" t="s">
        <v>59</v>
      </c>
      <c r="C20" s="8">
        <v>902</v>
      </c>
      <c r="D20" s="8" t="s">
        <v>0</v>
      </c>
      <c r="E20" s="8" t="s">
        <v>0</v>
      </c>
      <c r="F20" s="8" t="s">
        <v>0</v>
      </c>
      <c r="G20" s="9" t="s">
        <v>0</v>
      </c>
      <c r="H20" s="10">
        <f>H21+H47</f>
        <v>86540.699999999983</v>
      </c>
      <c r="I20" s="10">
        <f>I21+I47</f>
        <v>29841.800000000003</v>
      </c>
      <c r="J20" s="23">
        <f>J21+J47</f>
        <v>242441.75266999999</v>
      </c>
      <c r="K20" s="23">
        <f>K21+K47</f>
        <v>-99</v>
      </c>
      <c r="L20" s="46">
        <f>L21+L47</f>
        <v>0</v>
      </c>
      <c r="M20" s="41">
        <f t="shared" ref="M20:N20" si="7">M21+M47</f>
        <v>0</v>
      </c>
      <c r="N20" s="33">
        <f t="shared" si="7"/>
        <v>-1618.5989999999999</v>
      </c>
      <c r="O20" s="21">
        <f>O21+O47</f>
        <v>240724.15367</v>
      </c>
    </row>
    <row r="21" spans="1:18" ht="18.75" x14ac:dyDescent="0.2">
      <c r="A21" s="24"/>
      <c r="B21" s="3" t="s">
        <v>8</v>
      </c>
      <c r="C21" s="11">
        <v>902</v>
      </c>
      <c r="D21" s="11" t="s">
        <v>9</v>
      </c>
      <c r="E21" s="11" t="s">
        <v>0</v>
      </c>
      <c r="F21" s="11" t="s">
        <v>0</v>
      </c>
      <c r="G21" s="12" t="s">
        <v>0</v>
      </c>
      <c r="H21" s="10">
        <f t="shared" ref="H21:N23" si="8">H22</f>
        <v>19029.399999999998</v>
      </c>
      <c r="I21" s="10">
        <f t="shared" si="8"/>
        <v>25221.4</v>
      </c>
      <c r="J21" s="31">
        <f t="shared" si="8"/>
        <v>68091.53899999999</v>
      </c>
      <c r="K21" s="10">
        <f t="shared" si="8"/>
        <v>456</v>
      </c>
      <c r="L21" s="47">
        <f t="shared" si="8"/>
        <v>0</v>
      </c>
      <c r="M21" s="40">
        <f t="shared" si="8"/>
        <v>0</v>
      </c>
      <c r="N21" s="10">
        <f t="shared" si="8"/>
        <v>0</v>
      </c>
      <c r="O21" s="22">
        <f>O22</f>
        <v>68547.53899999999</v>
      </c>
    </row>
    <row r="22" spans="1:18" ht="18.75" x14ac:dyDescent="0.2">
      <c r="A22" s="24"/>
      <c r="B22" s="3" t="s">
        <v>316</v>
      </c>
      <c r="C22" s="11">
        <v>902</v>
      </c>
      <c r="D22" s="11" t="s">
        <v>9</v>
      </c>
      <c r="E22" s="13" t="s">
        <v>21</v>
      </c>
      <c r="F22" s="11" t="s">
        <v>0</v>
      </c>
      <c r="G22" s="12" t="s">
        <v>0</v>
      </c>
      <c r="H22" s="10">
        <f>H23+H40</f>
        <v>19029.399999999998</v>
      </c>
      <c r="I22" s="10">
        <f>I23+I40</f>
        <v>25221.4</v>
      </c>
      <c r="J22" s="31">
        <f>J23+J40+J43</f>
        <v>68091.53899999999</v>
      </c>
      <c r="K22" s="10">
        <f t="shared" ref="K22:O22" si="9">K23+K40+K43</f>
        <v>456</v>
      </c>
      <c r="L22" s="47">
        <f t="shared" ref="L22" si="10">L23+L40+L43</f>
        <v>0</v>
      </c>
      <c r="M22" s="40">
        <f t="shared" si="9"/>
        <v>0</v>
      </c>
      <c r="N22" s="10">
        <f t="shared" si="9"/>
        <v>0</v>
      </c>
      <c r="O22" s="22">
        <f t="shared" si="9"/>
        <v>68547.53899999999</v>
      </c>
    </row>
    <row r="23" spans="1:18" ht="37.5" x14ac:dyDescent="0.2">
      <c r="A23" s="24"/>
      <c r="B23" s="14" t="s">
        <v>61</v>
      </c>
      <c r="C23" s="11">
        <v>902</v>
      </c>
      <c r="D23" s="11" t="s">
        <v>9</v>
      </c>
      <c r="E23" s="13" t="s">
        <v>21</v>
      </c>
      <c r="F23" s="11" t="s">
        <v>134</v>
      </c>
      <c r="G23" s="12" t="s">
        <v>0</v>
      </c>
      <c r="H23" s="10">
        <f t="shared" si="8"/>
        <v>18829.399999999998</v>
      </c>
      <c r="I23" s="10">
        <f t="shared" si="8"/>
        <v>25221.4</v>
      </c>
      <c r="J23" s="31">
        <f t="shared" si="8"/>
        <v>43178.608999999997</v>
      </c>
      <c r="K23" s="10">
        <f t="shared" si="8"/>
        <v>456</v>
      </c>
      <c r="L23" s="47">
        <f t="shared" si="8"/>
        <v>0</v>
      </c>
      <c r="M23" s="40">
        <f t="shared" si="8"/>
        <v>0</v>
      </c>
      <c r="N23" s="10">
        <f t="shared" si="8"/>
        <v>0</v>
      </c>
      <c r="O23" s="22">
        <f>O24</f>
        <v>43634.608999999997</v>
      </c>
      <c r="R23" s="54"/>
    </row>
    <row r="24" spans="1:18" s="55" customFormat="1" ht="37.5" x14ac:dyDescent="0.2">
      <c r="A24" s="29"/>
      <c r="B24" s="3" t="s">
        <v>62</v>
      </c>
      <c r="C24" s="11">
        <v>902</v>
      </c>
      <c r="D24" s="11" t="s">
        <v>9</v>
      </c>
      <c r="E24" s="13" t="s">
        <v>21</v>
      </c>
      <c r="F24" s="11" t="s">
        <v>135</v>
      </c>
      <c r="G24" s="12" t="s">
        <v>0</v>
      </c>
      <c r="H24" s="10">
        <f>H27+H32+H35+H37</f>
        <v>18829.399999999998</v>
      </c>
      <c r="I24" s="10">
        <f t="shared" ref="I24" si="11">I27+I32+I35+I38</f>
        <v>25221.4</v>
      </c>
      <c r="J24" s="31">
        <f>J27+J32+J35+J38+J25</f>
        <v>43178.608999999997</v>
      </c>
      <c r="K24" s="10">
        <f>K27+K32+K35+K38+K25</f>
        <v>456</v>
      </c>
      <c r="L24" s="47">
        <f>L27+L32+L35+L38+L25</f>
        <v>0</v>
      </c>
      <c r="M24" s="40">
        <f>M27+M32+M35+M38+M25</f>
        <v>0</v>
      </c>
      <c r="N24" s="10">
        <f>N27+N32+N35+N38+N25</f>
        <v>0</v>
      </c>
      <c r="O24" s="22">
        <f>O27+O32+O35+O37+O25</f>
        <v>43634.608999999997</v>
      </c>
    </row>
    <row r="25" spans="1:18" ht="37.5" x14ac:dyDescent="0.2">
      <c r="A25" s="24"/>
      <c r="B25" s="3" t="s">
        <v>483</v>
      </c>
      <c r="C25" s="11">
        <v>902</v>
      </c>
      <c r="D25" s="11" t="s">
        <v>9</v>
      </c>
      <c r="E25" s="13" t="s">
        <v>21</v>
      </c>
      <c r="F25" s="11" t="s">
        <v>482</v>
      </c>
      <c r="G25" s="12"/>
      <c r="H25" s="10"/>
      <c r="I25" s="10"/>
      <c r="J25" s="31">
        <f t="shared" ref="J25:O25" si="12">J26</f>
        <v>1200</v>
      </c>
      <c r="K25" s="10">
        <f t="shared" si="12"/>
        <v>0</v>
      </c>
      <c r="L25" s="47">
        <f t="shared" si="12"/>
        <v>0</v>
      </c>
      <c r="M25" s="40">
        <f t="shared" si="12"/>
        <v>0</v>
      </c>
      <c r="N25" s="10">
        <f t="shared" si="12"/>
        <v>0</v>
      </c>
      <c r="O25" s="22">
        <f t="shared" si="12"/>
        <v>1200</v>
      </c>
    </row>
    <row r="26" spans="1:18" ht="37.5" x14ac:dyDescent="0.2">
      <c r="A26" s="24"/>
      <c r="B26" s="3" t="s">
        <v>10</v>
      </c>
      <c r="C26" s="11">
        <v>902</v>
      </c>
      <c r="D26" s="11" t="s">
        <v>9</v>
      </c>
      <c r="E26" s="13" t="s">
        <v>21</v>
      </c>
      <c r="F26" s="11" t="s">
        <v>482</v>
      </c>
      <c r="G26" s="12">
        <v>600</v>
      </c>
      <c r="H26" s="10"/>
      <c r="I26" s="10"/>
      <c r="J26" s="31">
        <v>1200</v>
      </c>
      <c r="K26" s="10">
        <v>0</v>
      </c>
      <c r="L26" s="47"/>
      <c r="M26" s="40">
        <v>0</v>
      </c>
      <c r="N26" s="10"/>
      <c r="O26" s="22">
        <f>J26+K26+M26+N26+L26</f>
        <v>1200</v>
      </c>
    </row>
    <row r="27" spans="1:18" ht="37.5" x14ac:dyDescent="0.2">
      <c r="A27" s="24"/>
      <c r="B27" s="3" t="s">
        <v>254</v>
      </c>
      <c r="C27" s="11">
        <v>902</v>
      </c>
      <c r="D27" s="11" t="s">
        <v>9</v>
      </c>
      <c r="E27" s="13" t="s">
        <v>21</v>
      </c>
      <c r="F27" s="11" t="s">
        <v>255</v>
      </c>
      <c r="G27" s="12"/>
      <c r="H27" s="10">
        <f>H28+H30</f>
        <v>17493.099999999999</v>
      </c>
      <c r="I27" s="10">
        <f t="shared" ref="I27:J27" si="13">I28+I30</f>
        <v>1123.7</v>
      </c>
      <c r="J27" s="31">
        <f t="shared" si="13"/>
        <v>20816.8</v>
      </c>
      <c r="K27" s="10">
        <f t="shared" ref="K27:L27" si="14">K28+K30</f>
        <v>0</v>
      </c>
      <c r="L27" s="47">
        <f t="shared" si="14"/>
        <v>0</v>
      </c>
      <c r="M27" s="40">
        <f t="shared" ref="M27:N27" si="15">M28+M30</f>
        <v>0</v>
      </c>
      <c r="N27" s="10">
        <f t="shared" si="15"/>
        <v>0</v>
      </c>
      <c r="O27" s="22">
        <f>O28+O30</f>
        <v>20816.8</v>
      </c>
    </row>
    <row r="28" spans="1:18" ht="37.5" x14ac:dyDescent="0.2">
      <c r="A28" s="24" t="s">
        <v>0</v>
      </c>
      <c r="B28" s="3" t="s">
        <v>63</v>
      </c>
      <c r="C28" s="11">
        <v>902</v>
      </c>
      <c r="D28" s="11" t="s">
        <v>9</v>
      </c>
      <c r="E28" s="13" t="s">
        <v>21</v>
      </c>
      <c r="F28" s="11" t="s">
        <v>136</v>
      </c>
      <c r="G28" s="12" t="s">
        <v>0</v>
      </c>
      <c r="H28" s="10">
        <f t="shared" ref="H28:N28" si="16">H29</f>
        <v>17434</v>
      </c>
      <c r="I28" s="10">
        <f t="shared" si="16"/>
        <v>0</v>
      </c>
      <c r="J28" s="31">
        <f t="shared" si="16"/>
        <v>19634</v>
      </c>
      <c r="K28" s="10">
        <f t="shared" si="16"/>
        <v>0</v>
      </c>
      <c r="L28" s="47">
        <f t="shared" si="16"/>
        <v>0</v>
      </c>
      <c r="M28" s="40">
        <f t="shared" si="16"/>
        <v>0</v>
      </c>
      <c r="N28" s="10">
        <f t="shared" si="16"/>
        <v>0</v>
      </c>
      <c r="O28" s="22">
        <f>O29</f>
        <v>19634</v>
      </c>
    </row>
    <row r="29" spans="1:18" ht="37.5" x14ac:dyDescent="0.2">
      <c r="A29" s="24" t="s">
        <v>0</v>
      </c>
      <c r="B29" s="3" t="s">
        <v>10</v>
      </c>
      <c r="C29" s="11">
        <v>902</v>
      </c>
      <c r="D29" s="11" t="s">
        <v>9</v>
      </c>
      <c r="E29" s="13" t="s">
        <v>21</v>
      </c>
      <c r="F29" s="11" t="s">
        <v>136</v>
      </c>
      <c r="G29" s="12" t="s">
        <v>11</v>
      </c>
      <c r="H29" s="10">
        <f>18616.8-1123.7-59.1</f>
        <v>17434</v>
      </c>
      <c r="I29" s="10"/>
      <c r="J29" s="31">
        <v>19634</v>
      </c>
      <c r="K29" s="22">
        <v>0</v>
      </c>
      <c r="L29" s="45"/>
      <c r="M29" s="38"/>
      <c r="N29" s="22"/>
      <c r="O29" s="22">
        <f>J29+K29+M29+N29+L29</f>
        <v>19634</v>
      </c>
    </row>
    <row r="30" spans="1:18" ht="37.5" x14ac:dyDescent="0.2">
      <c r="A30" s="24"/>
      <c r="B30" s="3" t="s">
        <v>338</v>
      </c>
      <c r="C30" s="11">
        <v>902</v>
      </c>
      <c r="D30" s="11" t="s">
        <v>9</v>
      </c>
      <c r="E30" s="13" t="s">
        <v>21</v>
      </c>
      <c r="F30" s="11" t="s">
        <v>339</v>
      </c>
      <c r="G30" s="12"/>
      <c r="H30" s="10">
        <f t="shared" ref="H30:N30" si="17">H31</f>
        <v>59.1</v>
      </c>
      <c r="I30" s="10">
        <f t="shared" si="17"/>
        <v>1123.7</v>
      </c>
      <c r="J30" s="31">
        <f t="shared" si="17"/>
        <v>1182.8</v>
      </c>
      <c r="K30" s="10">
        <f t="shared" si="17"/>
        <v>0</v>
      </c>
      <c r="L30" s="47">
        <f t="shared" si="17"/>
        <v>0</v>
      </c>
      <c r="M30" s="40">
        <f t="shared" si="17"/>
        <v>0</v>
      </c>
      <c r="N30" s="10">
        <f t="shared" si="17"/>
        <v>0</v>
      </c>
      <c r="O30" s="22">
        <f>O31</f>
        <v>1182.8</v>
      </c>
    </row>
    <row r="31" spans="1:18" ht="37.5" x14ac:dyDescent="0.2">
      <c r="A31" s="24"/>
      <c r="B31" s="3" t="s">
        <v>10</v>
      </c>
      <c r="C31" s="11">
        <v>902</v>
      </c>
      <c r="D31" s="11" t="s">
        <v>9</v>
      </c>
      <c r="E31" s="13" t="s">
        <v>21</v>
      </c>
      <c r="F31" s="11" t="s">
        <v>339</v>
      </c>
      <c r="G31" s="12">
        <v>600</v>
      </c>
      <c r="H31" s="10">
        <v>59.1</v>
      </c>
      <c r="I31" s="10">
        <v>1123.7</v>
      </c>
      <c r="J31" s="31">
        <f>H31+I31</f>
        <v>1182.8</v>
      </c>
      <c r="K31" s="22"/>
      <c r="L31" s="45"/>
      <c r="M31" s="38"/>
      <c r="N31" s="22"/>
      <c r="O31" s="22">
        <f>J31+K31+M31+N31+L31</f>
        <v>1182.8</v>
      </c>
    </row>
    <row r="32" spans="1:18" ht="53.25" customHeight="1" x14ac:dyDescent="0.2">
      <c r="A32" s="24"/>
      <c r="B32" s="3" t="s">
        <v>424</v>
      </c>
      <c r="C32" s="11">
        <v>902</v>
      </c>
      <c r="D32" s="13" t="s">
        <v>9</v>
      </c>
      <c r="E32" s="13" t="s">
        <v>21</v>
      </c>
      <c r="F32" s="11" t="s">
        <v>425</v>
      </c>
      <c r="G32" s="12"/>
      <c r="H32" s="10">
        <f>H33</f>
        <v>0</v>
      </c>
      <c r="I32" s="10">
        <f t="shared" ref="I32:N32" si="18">I33</f>
        <v>425</v>
      </c>
      <c r="J32" s="31">
        <f t="shared" si="18"/>
        <v>425</v>
      </c>
      <c r="K32" s="10">
        <f t="shared" si="18"/>
        <v>0</v>
      </c>
      <c r="L32" s="47">
        <f t="shared" si="18"/>
        <v>0</v>
      </c>
      <c r="M32" s="40">
        <f t="shared" si="18"/>
        <v>0</v>
      </c>
      <c r="N32" s="10">
        <f t="shared" si="18"/>
        <v>0</v>
      </c>
      <c r="O32" s="22">
        <f>O33</f>
        <v>425</v>
      </c>
    </row>
    <row r="33" spans="1:15" ht="18" customHeight="1" x14ac:dyDescent="0.2">
      <c r="A33" s="24"/>
      <c r="B33" s="3" t="s">
        <v>123</v>
      </c>
      <c r="C33" s="11">
        <v>902</v>
      </c>
      <c r="D33" s="13" t="s">
        <v>9</v>
      </c>
      <c r="E33" s="13" t="s">
        <v>21</v>
      </c>
      <c r="F33" s="11" t="s">
        <v>240</v>
      </c>
      <c r="G33" s="12"/>
      <c r="H33" s="10">
        <f t="shared" ref="H33:N33" si="19">H34</f>
        <v>0</v>
      </c>
      <c r="I33" s="10">
        <f t="shared" si="19"/>
        <v>425</v>
      </c>
      <c r="J33" s="31">
        <f t="shared" si="19"/>
        <v>425</v>
      </c>
      <c r="K33" s="10">
        <f t="shared" si="19"/>
        <v>0</v>
      </c>
      <c r="L33" s="47">
        <f t="shared" si="19"/>
        <v>0</v>
      </c>
      <c r="M33" s="40">
        <f t="shared" si="19"/>
        <v>0</v>
      </c>
      <c r="N33" s="10">
        <f t="shared" si="19"/>
        <v>0</v>
      </c>
      <c r="O33" s="22">
        <f>O34</f>
        <v>425</v>
      </c>
    </row>
    <row r="34" spans="1:15" ht="37.5" x14ac:dyDescent="0.2">
      <c r="A34" s="24"/>
      <c r="B34" s="3" t="s">
        <v>10</v>
      </c>
      <c r="C34" s="11">
        <v>902</v>
      </c>
      <c r="D34" s="13" t="s">
        <v>9</v>
      </c>
      <c r="E34" s="13" t="s">
        <v>21</v>
      </c>
      <c r="F34" s="11" t="s">
        <v>240</v>
      </c>
      <c r="G34" s="12">
        <v>600</v>
      </c>
      <c r="H34" s="10"/>
      <c r="I34" s="10">
        <v>425</v>
      </c>
      <c r="J34" s="31">
        <f>H34+I34</f>
        <v>425</v>
      </c>
      <c r="K34" s="22"/>
      <c r="L34" s="45"/>
      <c r="M34" s="38"/>
      <c r="N34" s="22"/>
      <c r="O34" s="22">
        <f>J34+K34+M34+N34+L34</f>
        <v>425</v>
      </c>
    </row>
    <row r="35" spans="1:15" ht="54" customHeight="1" x14ac:dyDescent="0.2">
      <c r="A35" s="24"/>
      <c r="B35" s="3" t="s">
        <v>349</v>
      </c>
      <c r="C35" s="11">
        <v>902</v>
      </c>
      <c r="D35" s="11" t="s">
        <v>9</v>
      </c>
      <c r="E35" s="13" t="s">
        <v>21</v>
      </c>
      <c r="F35" s="11" t="s">
        <v>315</v>
      </c>
      <c r="G35" s="12" t="s">
        <v>0</v>
      </c>
      <c r="H35" s="10">
        <f t="shared" ref="H35:N35" si="20">H36</f>
        <v>1097.0999999999999</v>
      </c>
      <c r="I35" s="10">
        <f t="shared" si="20"/>
        <v>0</v>
      </c>
      <c r="J35" s="31">
        <f t="shared" si="20"/>
        <v>6621.009</v>
      </c>
      <c r="K35" s="10">
        <f t="shared" si="20"/>
        <v>555</v>
      </c>
      <c r="L35" s="47">
        <f t="shared" si="20"/>
        <v>0</v>
      </c>
      <c r="M35" s="40">
        <f t="shared" si="20"/>
        <v>0</v>
      </c>
      <c r="N35" s="10">
        <f t="shared" si="20"/>
        <v>0</v>
      </c>
      <c r="O35" s="22">
        <f>O36</f>
        <v>7176.009</v>
      </c>
    </row>
    <row r="36" spans="1:15" ht="37.5" x14ac:dyDescent="0.2">
      <c r="A36" s="24"/>
      <c r="B36" s="3" t="s">
        <v>10</v>
      </c>
      <c r="C36" s="11">
        <v>902</v>
      </c>
      <c r="D36" s="11" t="s">
        <v>9</v>
      </c>
      <c r="E36" s="13" t="s">
        <v>21</v>
      </c>
      <c r="F36" s="11" t="s">
        <v>315</v>
      </c>
      <c r="G36" s="12" t="s">
        <v>11</v>
      </c>
      <c r="H36" s="10">
        <f>850+247.1</f>
        <v>1097.0999999999999</v>
      </c>
      <c r="I36" s="10"/>
      <c r="J36" s="31">
        <v>6621.009</v>
      </c>
      <c r="K36" s="38">
        <v>555</v>
      </c>
      <c r="L36" s="45"/>
      <c r="M36" s="38">
        <v>0</v>
      </c>
      <c r="N36" s="22"/>
      <c r="O36" s="22">
        <f>J36+K36+M36+N36+L36</f>
        <v>7176.009</v>
      </c>
    </row>
    <row r="37" spans="1:15" ht="56.25" x14ac:dyDescent="0.2">
      <c r="A37" s="24"/>
      <c r="B37" s="3" t="s">
        <v>431</v>
      </c>
      <c r="C37" s="11">
        <v>902</v>
      </c>
      <c r="D37" s="13" t="s">
        <v>9</v>
      </c>
      <c r="E37" s="13" t="s">
        <v>21</v>
      </c>
      <c r="F37" s="11" t="s">
        <v>432</v>
      </c>
      <c r="G37" s="12"/>
      <c r="H37" s="10">
        <f>H38</f>
        <v>239.2</v>
      </c>
      <c r="I37" s="10">
        <f t="shared" ref="I37:N38" si="21">I38</f>
        <v>23672.7</v>
      </c>
      <c r="J37" s="31">
        <f t="shared" si="21"/>
        <v>14115.8</v>
      </c>
      <c r="K37" s="10">
        <f t="shared" si="21"/>
        <v>-99</v>
      </c>
      <c r="L37" s="47">
        <f t="shared" si="21"/>
        <v>0</v>
      </c>
      <c r="M37" s="40">
        <f t="shared" si="21"/>
        <v>0</v>
      </c>
      <c r="N37" s="10">
        <f t="shared" si="21"/>
        <v>0</v>
      </c>
      <c r="O37" s="22">
        <f>O38</f>
        <v>14016.8</v>
      </c>
    </row>
    <row r="38" spans="1:15" ht="78.75" customHeight="1" x14ac:dyDescent="0.2">
      <c r="A38" s="24"/>
      <c r="B38" s="3" t="s">
        <v>414</v>
      </c>
      <c r="C38" s="11">
        <v>902</v>
      </c>
      <c r="D38" s="13" t="s">
        <v>9</v>
      </c>
      <c r="E38" s="13" t="s">
        <v>21</v>
      </c>
      <c r="F38" s="11" t="s">
        <v>408</v>
      </c>
      <c r="G38" s="12"/>
      <c r="H38" s="10">
        <f>H39</f>
        <v>239.2</v>
      </c>
      <c r="I38" s="10">
        <f>I39</f>
        <v>23672.7</v>
      </c>
      <c r="J38" s="31">
        <f>J39</f>
        <v>14115.8</v>
      </c>
      <c r="K38" s="10">
        <f t="shared" si="21"/>
        <v>-99</v>
      </c>
      <c r="L38" s="47">
        <f t="shared" si="21"/>
        <v>0</v>
      </c>
      <c r="M38" s="40">
        <f t="shared" si="21"/>
        <v>0</v>
      </c>
      <c r="N38" s="10">
        <f t="shared" si="21"/>
        <v>0</v>
      </c>
      <c r="O38" s="22">
        <f>O39</f>
        <v>14016.8</v>
      </c>
    </row>
    <row r="39" spans="1:15" ht="37.5" x14ac:dyDescent="0.2">
      <c r="A39" s="24"/>
      <c r="B39" s="3" t="s">
        <v>10</v>
      </c>
      <c r="C39" s="11">
        <v>902</v>
      </c>
      <c r="D39" s="13" t="s">
        <v>9</v>
      </c>
      <c r="E39" s="13" t="s">
        <v>21</v>
      </c>
      <c r="F39" s="11" t="s">
        <v>408</v>
      </c>
      <c r="G39" s="12">
        <v>600</v>
      </c>
      <c r="H39" s="10">
        <v>239.2</v>
      </c>
      <c r="I39" s="10">
        <v>23672.7</v>
      </c>
      <c r="J39" s="31">
        <v>14115.8</v>
      </c>
      <c r="K39" s="38">
        <v>-99</v>
      </c>
      <c r="L39" s="45"/>
      <c r="M39" s="38"/>
      <c r="N39" s="22">
        <v>0</v>
      </c>
      <c r="O39" s="22">
        <f>J39+K39+M39+N39+L39</f>
        <v>14016.8</v>
      </c>
    </row>
    <row r="40" spans="1:15" ht="36.75" customHeight="1" x14ac:dyDescent="0.2">
      <c r="A40" s="24"/>
      <c r="B40" s="14" t="s">
        <v>60</v>
      </c>
      <c r="C40" s="11">
        <v>902</v>
      </c>
      <c r="D40" s="13" t="s">
        <v>9</v>
      </c>
      <c r="E40" s="13" t="s">
        <v>21</v>
      </c>
      <c r="F40" s="11" t="s">
        <v>142</v>
      </c>
      <c r="G40" s="12"/>
      <c r="H40" s="10">
        <f t="shared" ref="H40:N41" si="22">H41</f>
        <v>200</v>
      </c>
      <c r="I40" s="10">
        <f t="shared" si="22"/>
        <v>0</v>
      </c>
      <c r="J40" s="31">
        <f t="shared" si="22"/>
        <v>200</v>
      </c>
      <c r="K40" s="10">
        <f t="shared" si="22"/>
        <v>0</v>
      </c>
      <c r="L40" s="47">
        <f t="shared" si="22"/>
        <v>0</v>
      </c>
      <c r="M40" s="40">
        <f t="shared" si="22"/>
        <v>0</v>
      </c>
      <c r="N40" s="10">
        <f t="shared" si="22"/>
        <v>0</v>
      </c>
      <c r="O40" s="22">
        <f>O41</f>
        <v>200</v>
      </c>
    </row>
    <row r="41" spans="1:15" ht="37.5" x14ac:dyDescent="0.2">
      <c r="A41" s="24"/>
      <c r="B41" s="3" t="s">
        <v>144</v>
      </c>
      <c r="C41" s="11">
        <v>902</v>
      </c>
      <c r="D41" s="13" t="s">
        <v>9</v>
      </c>
      <c r="E41" s="13" t="s">
        <v>21</v>
      </c>
      <c r="F41" s="11" t="s">
        <v>143</v>
      </c>
      <c r="G41" s="12"/>
      <c r="H41" s="10">
        <f t="shared" si="22"/>
        <v>200</v>
      </c>
      <c r="I41" s="10">
        <f t="shared" si="22"/>
        <v>0</v>
      </c>
      <c r="J41" s="31">
        <f t="shared" si="22"/>
        <v>200</v>
      </c>
      <c r="K41" s="10">
        <f t="shared" si="22"/>
        <v>0</v>
      </c>
      <c r="L41" s="47">
        <f t="shared" si="22"/>
        <v>0</v>
      </c>
      <c r="M41" s="40">
        <f t="shared" si="22"/>
        <v>0</v>
      </c>
      <c r="N41" s="10">
        <f t="shared" si="22"/>
        <v>0</v>
      </c>
      <c r="O41" s="22">
        <f>O42</f>
        <v>200</v>
      </c>
    </row>
    <row r="42" spans="1:15" ht="37.5" x14ac:dyDescent="0.2">
      <c r="A42" s="24"/>
      <c r="B42" s="3" t="s">
        <v>10</v>
      </c>
      <c r="C42" s="11">
        <v>902</v>
      </c>
      <c r="D42" s="13" t="s">
        <v>9</v>
      </c>
      <c r="E42" s="13" t="s">
        <v>21</v>
      </c>
      <c r="F42" s="11" t="s">
        <v>143</v>
      </c>
      <c r="G42" s="12">
        <v>600</v>
      </c>
      <c r="H42" s="10">
        <v>200</v>
      </c>
      <c r="I42" s="10"/>
      <c r="J42" s="31">
        <f>H42+I42</f>
        <v>200</v>
      </c>
      <c r="K42" s="22"/>
      <c r="L42" s="45"/>
      <c r="M42" s="38"/>
      <c r="N42" s="22"/>
      <c r="O42" s="22">
        <f>J42+K42+M42+N42+L42</f>
        <v>200</v>
      </c>
    </row>
    <row r="43" spans="1:15" ht="36.75" customHeight="1" x14ac:dyDescent="0.2">
      <c r="A43" s="24"/>
      <c r="B43" s="3" t="s">
        <v>367</v>
      </c>
      <c r="C43" s="11">
        <v>902</v>
      </c>
      <c r="D43" s="13" t="s">
        <v>9</v>
      </c>
      <c r="E43" s="13" t="s">
        <v>21</v>
      </c>
      <c r="F43" s="11" t="s">
        <v>208</v>
      </c>
      <c r="G43" s="12"/>
      <c r="H43" s="10"/>
      <c r="I43" s="10"/>
      <c r="J43" s="31">
        <f>J44</f>
        <v>24712.93</v>
      </c>
      <c r="K43" s="10">
        <f t="shared" ref="K43:N45" si="23">K44</f>
        <v>0</v>
      </c>
      <c r="L43" s="47">
        <f t="shared" si="23"/>
        <v>0</v>
      </c>
      <c r="M43" s="40">
        <f t="shared" si="23"/>
        <v>0</v>
      </c>
      <c r="N43" s="10">
        <f t="shared" si="23"/>
        <v>0</v>
      </c>
      <c r="O43" s="22">
        <f>O44</f>
        <v>24712.93</v>
      </c>
    </row>
    <row r="44" spans="1:15" ht="18.75" x14ac:dyDescent="0.2">
      <c r="A44" s="24"/>
      <c r="B44" s="3" t="s">
        <v>476</v>
      </c>
      <c r="C44" s="11">
        <v>902</v>
      </c>
      <c r="D44" s="13" t="s">
        <v>9</v>
      </c>
      <c r="E44" s="13" t="s">
        <v>21</v>
      </c>
      <c r="F44" s="11" t="s">
        <v>368</v>
      </c>
      <c r="G44" s="12"/>
      <c r="H44" s="10"/>
      <c r="I44" s="10"/>
      <c r="J44" s="31">
        <f>J45</f>
        <v>24712.93</v>
      </c>
      <c r="K44" s="10">
        <f t="shared" si="23"/>
        <v>0</v>
      </c>
      <c r="L44" s="47">
        <f t="shared" si="23"/>
        <v>0</v>
      </c>
      <c r="M44" s="40">
        <f t="shared" si="23"/>
        <v>0</v>
      </c>
      <c r="N44" s="10">
        <f t="shared" si="23"/>
        <v>0</v>
      </c>
      <c r="O44" s="22">
        <f>O45</f>
        <v>24712.93</v>
      </c>
    </row>
    <row r="45" spans="1:15" ht="37.5" x14ac:dyDescent="0.2">
      <c r="A45" s="24"/>
      <c r="B45" s="3" t="s">
        <v>474</v>
      </c>
      <c r="C45" s="11">
        <v>902</v>
      </c>
      <c r="D45" s="13" t="s">
        <v>9</v>
      </c>
      <c r="E45" s="13" t="s">
        <v>21</v>
      </c>
      <c r="F45" s="11" t="s">
        <v>473</v>
      </c>
      <c r="G45" s="12"/>
      <c r="H45" s="10"/>
      <c r="I45" s="10"/>
      <c r="J45" s="31">
        <f>J46</f>
        <v>24712.93</v>
      </c>
      <c r="K45" s="10">
        <f t="shared" si="23"/>
        <v>0</v>
      </c>
      <c r="L45" s="47">
        <f t="shared" si="23"/>
        <v>0</v>
      </c>
      <c r="M45" s="40">
        <f t="shared" si="23"/>
        <v>0</v>
      </c>
      <c r="N45" s="10">
        <f t="shared" si="23"/>
        <v>0</v>
      </c>
      <c r="O45" s="22">
        <f>O46</f>
        <v>24712.93</v>
      </c>
    </row>
    <row r="46" spans="1:15" ht="37.5" x14ac:dyDescent="0.2">
      <c r="A46" s="24"/>
      <c r="B46" s="3" t="s">
        <v>10</v>
      </c>
      <c r="C46" s="11">
        <v>902</v>
      </c>
      <c r="D46" s="13" t="s">
        <v>9</v>
      </c>
      <c r="E46" s="13" t="s">
        <v>21</v>
      </c>
      <c r="F46" s="11" t="s">
        <v>473</v>
      </c>
      <c r="G46" s="12">
        <v>600</v>
      </c>
      <c r="H46" s="10"/>
      <c r="I46" s="10"/>
      <c r="J46" s="31">
        <v>24712.93</v>
      </c>
      <c r="K46" s="22"/>
      <c r="L46" s="45"/>
      <c r="M46" s="38"/>
      <c r="N46" s="22"/>
      <c r="O46" s="22">
        <f>J46+K46+M46+N46+L46</f>
        <v>24712.93</v>
      </c>
    </row>
    <row r="47" spans="1:15" ht="18.75" x14ac:dyDescent="0.2">
      <c r="A47" s="24" t="s">
        <v>0</v>
      </c>
      <c r="B47" s="3" t="s">
        <v>29</v>
      </c>
      <c r="C47" s="11">
        <v>902</v>
      </c>
      <c r="D47" s="11" t="s">
        <v>30</v>
      </c>
      <c r="E47" s="11" t="s">
        <v>0</v>
      </c>
      <c r="F47" s="11" t="s">
        <v>0</v>
      </c>
      <c r="G47" s="12" t="s">
        <v>0</v>
      </c>
      <c r="H47" s="10">
        <f>H48+H116</f>
        <v>67511.299999999988</v>
      </c>
      <c r="I47" s="10">
        <f>I48+I116</f>
        <v>4620.3999999999996</v>
      </c>
      <c r="J47" s="31">
        <f>J48+J116</f>
        <v>174350.21367</v>
      </c>
      <c r="K47" s="10">
        <f t="shared" ref="K47:N47" si="24">K48+K116</f>
        <v>-555</v>
      </c>
      <c r="L47" s="47">
        <f t="shared" ref="L47" si="25">L48+L116</f>
        <v>0</v>
      </c>
      <c r="M47" s="40">
        <f t="shared" si="24"/>
        <v>0</v>
      </c>
      <c r="N47" s="10">
        <f t="shared" si="24"/>
        <v>-1618.5989999999999</v>
      </c>
      <c r="O47" s="22">
        <f>O48+O116</f>
        <v>172176.61467000001</v>
      </c>
    </row>
    <row r="48" spans="1:15" ht="18.75" x14ac:dyDescent="0.2">
      <c r="A48" s="24" t="s">
        <v>0</v>
      </c>
      <c r="B48" s="3" t="s">
        <v>31</v>
      </c>
      <c r="C48" s="11">
        <v>902</v>
      </c>
      <c r="D48" s="11" t="s">
        <v>30</v>
      </c>
      <c r="E48" s="11" t="s">
        <v>15</v>
      </c>
      <c r="F48" s="11" t="s">
        <v>0</v>
      </c>
      <c r="G48" s="12" t="s">
        <v>0</v>
      </c>
      <c r="H48" s="10">
        <f>H49+H104+H113</f>
        <v>47106.799999999996</v>
      </c>
      <c r="I48" s="10">
        <f t="shared" ref="I48" si="26">I49+I104+I113</f>
        <v>4620.3999999999996</v>
      </c>
      <c r="J48" s="31">
        <f>J49+J104+J113+J107</f>
        <v>150925.61366999999</v>
      </c>
      <c r="K48" s="10">
        <f t="shared" ref="K48:O48" si="27">K49+K104+K113+K107</f>
        <v>-660</v>
      </c>
      <c r="L48" s="47">
        <f t="shared" ref="L48" si="28">L49+L104+L113+L107</f>
        <v>0</v>
      </c>
      <c r="M48" s="40">
        <f t="shared" si="27"/>
        <v>0</v>
      </c>
      <c r="N48" s="10">
        <f t="shared" si="27"/>
        <v>-1618.5989999999999</v>
      </c>
      <c r="O48" s="22">
        <f t="shared" si="27"/>
        <v>148647.01467</v>
      </c>
    </row>
    <row r="49" spans="1:15" s="55" customFormat="1" ht="37.5" x14ac:dyDescent="0.2">
      <c r="A49" s="29"/>
      <c r="B49" s="14" t="s">
        <v>61</v>
      </c>
      <c r="C49" s="11">
        <v>902</v>
      </c>
      <c r="D49" s="11" t="s">
        <v>30</v>
      </c>
      <c r="E49" s="11" t="s">
        <v>15</v>
      </c>
      <c r="F49" s="11" t="s">
        <v>134</v>
      </c>
      <c r="G49" s="12" t="s">
        <v>0</v>
      </c>
      <c r="H49" s="10">
        <f>H50+H71+H87</f>
        <v>46757.599999999999</v>
      </c>
      <c r="I49" s="10">
        <f t="shared" ref="I49:J49" si="29">I50+I71+I87</f>
        <v>4620.3999999999996</v>
      </c>
      <c r="J49" s="31">
        <f t="shared" si="29"/>
        <v>96603.373669999986</v>
      </c>
      <c r="K49" s="10">
        <f t="shared" ref="K49:N49" si="30">K50+K71+K87</f>
        <v>-660</v>
      </c>
      <c r="L49" s="47">
        <f t="shared" ref="L49" si="31">L50+L71+L87</f>
        <v>0</v>
      </c>
      <c r="M49" s="40">
        <f t="shared" si="30"/>
        <v>0</v>
      </c>
      <c r="N49" s="10">
        <f t="shared" si="30"/>
        <v>0</v>
      </c>
      <c r="O49" s="22">
        <f>O50+O71+O87</f>
        <v>94390.83627</v>
      </c>
    </row>
    <row r="50" spans="1:15" ht="37.5" x14ac:dyDescent="0.2">
      <c r="A50" s="24"/>
      <c r="B50" s="14" t="s">
        <v>64</v>
      </c>
      <c r="C50" s="11">
        <v>902</v>
      </c>
      <c r="D50" s="11" t="s">
        <v>30</v>
      </c>
      <c r="E50" s="11" t="s">
        <v>15</v>
      </c>
      <c r="F50" s="11" t="s">
        <v>137</v>
      </c>
      <c r="G50" s="12" t="s">
        <v>0</v>
      </c>
      <c r="H50" s="10">
        <f>H51+H53+H55+H60+H62+H65</f>
        <v>32401</v>
      </c>
      <c r="I50" s="10">
        <f t="shared" ref="I50" si="32">I51+I53+I55+I60+I62+I65</f>
        <v>2730.3999999999996</v>
      </c>
      <c r="J50" s="31">
        <f>J51+J53+J55+J60+J62+J65+J69</f>
        <v>78233.489999999991</v>
      </c>
      <c r="K50" s="10">
        <f t="shared" ref="K50:N50" si="33">K51+K53+K55+K60+K62+K65+K69</f>
        <v>-390</v>
      </c>
      <c r="L50" s="47">
        <f t="shared" ref="L50" si="34">L51+L53+L55+L60+L62+L65+L69</f>
        <v>0</v>
      </c>
      <c r="M50" s="40">
        <f>M51+M53+M55+M60+M62+M65+M69</f>
        <v>0</v>
      </c>
      <c r="N50" s="10">
        <f t="shared" si="33"/>
        <v>0</v>
      </c>
      <c r="O50" s="22">
        <f>O51+O53+O55+O60+O62+O65+O67+O69</f>
        <v>76340.502599999993</v>
      </c>
    </row>
    <row r="51" spans="1:15" ht="18.75" x14ac:dyDescent="0.2">
      <c r="A51" s="24"/>
      <c r="B51" s="3" t="s">
        <v>413</v>
      </c>
      <c r="C51" s="11">
        <v>902</v>
      </c>
      <c r="D51" s="11" t="s">
        <v>30</v>
      </c>
      <c r="E51" s="11" t="s">
        <v>15</v>
      </c>
      <c r="F51" s="11" t="s">
        <v>405</v>
      </c>
      <c r="G51" s="12"/>
      <c r="H51" s="10">
        <f>H52</f>
        <v>942.9</v>
      </c>
      <c r="I51" s="10">
        <f t="shared" ref="I51:N51" si="35">I52</f>
        <v>0</v>
      </c>
      <c r="J51" s="31">
        <f t="shared" si="35"/>
        <v>2383.7155400000001</v>
      </c>
      <c r="K51" s="10">
        <f t="shared" si="35"/>
        <v>0</v>
      </c>
      <c r="L51" s="47">
        <f t="shared" si="35"/>
        <v>0</v>
      </c>
      <c r="M51" s="40">
        <f t="shared" si="35"/>
        <v>0</v>
      </c>
      <c r="N51" s="10">
        <f t="shared" si="35"/>
        <v>0</v>
      </c>
      <c r="O51" s="22">
        <f>O52</f>
        <v>2383.7155400000001</v>
      </c>
    </row>
    <row r="52" spans="1:15" ht="37.5" x14ac:dyDescent="0.2">
      <c r="A52" s="24"/>
      <c r="B52" s="3" t="s">
        <v>10</v>
      </c>
      <c r="C52" s="11">
        <v>902</v>
      </c>
      <c r="D52" s="11" t="s">
        <v>30</v>
      </c>
      <c r="E52" s="11" t="s">
        <v>15</v>
      </c>
      <c r="F52" s="11" t="s">
        <v>405</v>
      </c>
      <c r="G52" s="12">
        <v>600</v>
      </c>
      <c r="H52" s="10">
        <v>942.9</v>
      </c>
      <c r="I52" s="10"/>
      <c r="J52" s="31">
        <v>2383.7155400000001</v>
      </c>
      <c r="K52" s="22">
        <v>0</v>
      </c>
      <c r="L52" s="45"/>
      <c r="M52" s="38">
        <v>0</v>
      </c>
      <c r="N52" s="22"/>
      <c r="O52" s="22">
        <f t="shared" ref="O52:O67" si="36">J52+K52+M52+N52</f>
        <v>2383.7155400000001</v>
      </c>
    </row>
    <row r="53" spans="1:15" ht="56.25" x14ac:dyDescent="0.2">
      <c r="A53" s="24"/>
      <c r="B53" s="3" t="s">
        <v>322</v>
      </c>
      <c r="C53" s="11">
        <v>902</v>
      </c>
      <c r="D53" s="11" t="s">
        <v>30</v>
      </c>
      <c r="E53" s="11" t="s">
        <v>15</v>
      </c>
      <c r="F53" s="11" t="s">
        <v>295</v>
      </c>
      <c r="G53" s="12" t="s">
        <v>0</v>
      </c>
      <c r="H53" s="10">
        <f>H54</f>
        <v>4360</v>
      </c>
      <c r="I53" s="10">
        <f>I54</f>
        <v>0</v>
      </c>
      <c r="J53" s="31">
        <f>J54</f>
        <v>29450.07446</v>
      </c>
      <c r="K53" s="10">
        <f t="shared" ref="K53:N53" si="37">K54</f>
        <v>0</v>
      </c>
      <c r="L53" s="47">
        <f t="shared" si="37"/>
        <v>0</v>
      </c>
      <c r="M53" s="40">
        <f t="shared" si="37"/>
        <v>0</v>
      </c>
      <c r="N53" s="10">
        <f t="shared" si="37"/>
        <v>0</v>
      </c>
      <c r="O53" s="22">
        <f>O54</f>
        <v>27897.537059999999</v>
      </c>
    </row>
    <row r="54" spans="1:15" ht="37.5" x14ac:dyDescent="0.2">
      <c r="A54" s="24"/>
      <c r="B54" s="3" t="s">
        <v>10</v>
      </c>
      <c r="C54" s="11">
        <v>902</v>
      </c>
      <c r="D54" s="11" t="s">
        <v>30</v>
      </c>
      <c r="E54" s="11" t="s">
        <v>15</v>
      </c>
      <c r="F54" s="11" t="s">
        <v>295</v>
      </c>
      <c r="G54" s="12">
        <v>600</v>
      </c>
      <c r="H54" s="10">
        <v>4360</v>
      </c>
      <c r="I54" s="10"/>
      <c r="J54" s="31">
        <v>29450.07446</v>
      </c>
      <c r="K54" s="22">
        <v>0</v>
      </c>
      <c r="L54" s="45"/>
      <c r="M54" s="38">
        <v>0</v>
      </c>
      <c r="N54" s="22"/>
      <c r="O54" s="22">
        <f>29450.07446-1552.5374</f>
        <v>27897.537059999999</v>
      </c>
    </row>
    <row r="55" spans="1:15" ht="37.5" x14ac:dyDescent="0.2">
      <c r="A55" s="24"/>
      <c r="B55" s="3" t="s">
        <v>254</v>
      </c>
      <c r="C55" s="11">
        <v>902</v>
      </c>
      <c r="D55" s="11" t="s">
        <v>30</v>
      </c>
      <c r="E55" s="11" t="s">
        <v>15</v>
      </c>
      <c r="F55" s="11" t="s">
        <v>256</v>
      </c>
      <c r="G55" s="12"/>
      <c r="H55" s="10">
        <f>H56+H58</f>
        <v>27078.1</v>
      </c>
      <c r="I55" s="10">
        <f t="shared" ref="I55:J55" si="38">I56+I58</f>
        <v>2204.1999999999998</v>
      </c>
      <c r="J55" s="31">
        <f t="shared" si="38"/>
        <v>28602.3</v>
      </c>
      <c r="K55" s="10">
        <f t="shared" ref="K55:N55" si="39">K56+K58</f>
        <v>-390</v>
      </c>
      <c r="L55" s="47">
        <f t="shared" ref="L55" si="40">L56+L58</f>
        <v>0</v>
      </c>
      <c r="M55" s="40">
        <f t="shared" si="39"/>
        <v>0</v>
      </c>
      <c r="N55" s="10">
        <f t="shared" si="39"/>
        <v>0</v>
      </c>
      <c r="O55" s="22">
        <f>O56+O58</f>
        <v>28212.3</v>
      </c>
    </row>
    <row r="56" spans="1:15" ht="37.5" x14ac:dyDescent="0.2">
      <c r="A56" s="24" t="s">
        <v>0</v>
      </c>
      <c r="B56" s="3" t="s">
        <v>63</v>
      </c>
      <c r="C56" s="11">
        <v>902</v>
      </c>
      <c r="D56" s="11" t="s">
        <v>30</v>
      </c>
      <c r="E56" s="11" t="s">
        <v>15</v>
      </c>
      <c r="F56" s="11" t="s">
        <v>138</v>
      </c>
      <c r="G56" s="12" t="s">
        <v>0</v>
      </c>
      <c r="H56" s="10">
        <f t="shared" ref="H56:N56" si="41">H57</f>
        <v>26962.1</v>
      </c>
      <c r="I56" s="10">
        <f t="shared" si="41"/>
        <v>0</v>
      </c>
      <c r="J56" s="31">
        <f t="shared" si="41"/>
        <v>26282.1</v>
      </c>
      <c r="K56" s="10">
        <f t="shared" si="41"/>
        <v>-390</v>
      </c>
      <c r="L56" s="47">
        <f t="shared" si="41"/>
        <v>0</v>
      </c>
      <c r="M56" s="40">
        <f t="shared" si="41"/>
        <v>0</v>
      </c>
      <c r="N56" s="10">
        <f t="shared" si="41"/>
        <v>0</v>
      </c>
      <c r="O56" s="22">
        <f>O57</f>
        <v>25892.1</v>
      </c>
    </row>
    <row r="57" spans="1:15" ht="37.5" x14ac:dyDescent="0.2">
      <c r="A57" s="24" t="s">
        <v>0</v>
      </c>
      <c r="B57" s="3" t="s">
        <v>10</v>
      </c>
      <c r="C57" s="11">
        <v>902</v>
      </c>
      <c r="D57" s="11" t="s">
        <v>30</v>
      </c>
      <c r="E57" s="11" t="s">
        <v>15</v>
      </c>
      <c r="F57" s="11" t="s">
        <v>138</v>
      </c>
      <c r="G57" s="12" t="s">
        <v>11</v>
      </c>
      <c r="H57" s="10">
        <f>29282.3-2204.2-116</f>
        <v>26962.1</v>
      </c>
      <c r="I57" s="10"/>
      <c r="J57" s="31">
        <v>26282.1</v>
      </c>
      <c r="K57" s="38">
        <v>-390</v>
      </c>
      <c r="L57" s="45"/>
      <c r="M57" s="38"/>
      <c r="N57" s="22"/>
      <c r="O57" s="22">
        <f>J57+K57+M57+N57+L57</f>
        <v>25892.1</v>
      </c>
    </row>
    <row r="58" spans="1:15" ht="37.5" x14ac:dyDescent="0.2">
      <c r="A58" s="24"/>
      <c r="B58" s="3" t="s">
        <v>338</v>
      </c>
      <c r="C58" s="11">
        <v>902</v>
      </c>
      <c r="D58" s="11" t="s">
        <v>30</v>
      </c>
      <c r="E58" s="11" t="s">
        <v>15</v>
      </c>
      <c r="F58" s="11" t="s">
        <v>340</v>
      </c>
      <c r="G58" s="12"/>
      <c r="H58" s="10">
        <f t="shared" ref="H58:N58" si="42">H59</f>
        <v>116</v>
      </c>
      <c r="I58" s="10">
        <f t="shared" si="42"/>
        <v>2204.1999999999998</v>
      </c>
      <c r="J58" s="31">
        <f t="shared" si="42"/>
        <v>2320.1999999999998</v>
      </c>
      <c r="K58" s="10">
        <f>K59</f>
        <v>0</v>
      </c>
      <c r="L58" s="47">
        <f t="shared" si="42"/>
        <v>0</v>
      </c>
      <c r="M58" s="40">
        <f t="shared" si="42"/>
        <v>0</v>
      </c>
      <c r="N58" s="10">
        <f t="shared" si="42"/>
        <v>0</v>
      </c>
      <c r="O58" s="22">
        <f>O59</f>
        <v>2320.1999999999998</v>
      </c>
    </row>
    <row r="59" spans="1:15" ht="37.5" x14ac:dyDescent="0.2">
      <c r="A59" s="24"/>
      <c r="B59" s="3" t="s">
        <v>10</v>
      </c>
      <c r="C59" s="11">
        <v>902</v>
      </c>
      <c r="D59" s="11" t="s">
        <v>30</v>
      </c>
      <c r="E59" s="11" t="s">
        <v>15</v>
      </c>
      <c r="F59" s="11" t="s">
        <v>340</v>
      </c>
      <c r="G59" s="12">
        <v>600</v>
      </c>
      <c r="H59" s="10">
        <v>116</v>
      </c>
      <c r="I59" s="10">
        <v>2204.1999999999998</v>
      </c>
      <c r="J59" s="31">
        <f>H59+I59</f>
        <v>2320.1999999999998</v>
      </c>
      <c r="K59" s="22"/>
      <c r="L59" s="45"/>
      <c r="M59" s="38"/>
      <c r="N59" s="22"/>
      <c r="O59" s="22">
        <f>J59+K59+M59+N59+L59</f>
        <v>2320.1999999999998</v>
      </c>
    </row>
    <row r="60" spans="1:15" ht="18.75" x14ac:dyDescent="0.3">
      <c r="A60" s="24" t="s">
        <v>0</v>
      </c>
      <c r="B60" s="18" t="s">
        <v>365</v>
      </c>
      <c r="C60" s="11">
        <v>902</v>
      </c>
      <c r="D60" s="11" t="s">
        <v>30</v>
      </c>
      <c r="E60" s="11" t="s">
        <v>15</v>
      </c>
      <c r="F60" s="11" t="s">
        <v>139</v>
      </c>
      <c r="G60" s="12"/>
      <c r="H60" s="10">
        <f t="shared" ref="H60:N60" si="43">H61</f>
        <v>20</v>
      </c>
      <c r="I60" s="10">
        <f t="shared" si="43"/>
        <v>0</v>
      </c>
      <c r="J60" s="31">
        <f t="shared" si="43"/>
        <v>20</v>
      </c>
      <c r="K60" s="10">
        <f t="shared" si="43"/>
        <v>0</v>
      </c>
      <c r="L60" s="47">
        <f t="shared" si="43"/>
        <v>0</v>
      </c>
      <c r="M60" s="40">
        <f t="shared" si="43"/>
        <v>0</v>
      </c>
      <c r="N60" s="10">
        <f t="shared" si="43"/>
        <v>0</v>
      </c>
      <c r="O60" s="22">
        <f>O61</f>
        <v>20</v>
      </c>
    </row>
    <row r="61" spans="1:15" ht="37.5" x14ac:dyDescent="0.2">
      <c r="A61" s="24" t="s">
        <v>0</v>
      </c>
      <c r="B61" s="3" t="s">
        <v>10</v>
      </c>
      <c r="C61" s="11">
        <v>902</v>
      </c>
      <c r="D61" s="11" t="s">
        <v>30</v>
      </c>
      <c r="E61" s="11" t="s">
        <v>15</v>
      </c>
      <c r="F61" s="11" t="s">
        <v>139</v>
      </c>
      <c r="G61" s="12">
        <v>600</v>
      </c>
      <c r="H61" s="10">
        <v>20</v>
      </c>
      <c r="I61" s="10"/>
      <c r="J61" s="31">
        <f>H61+I61</f>
        <v>20</v>
      </c>
      <c r="K61" s="22"/>
      <c r="L61" s="45"/>
      <c r="M61" s="38"/>
      <c r="N61" s="22"/>
      <c r="O61" s="22">
        <f>J61+K61+M61+N61+L61</f>
        <v>20</v>
      </c>
    </row>
    <row r="62" spans="1:15" ht="53.25" customHeight="1" x14ac:dyDescent="0.2">
      <c r="A62" s="24"/>
      <c r="B62" s="3" t="s">
        <v>424</v>
      </c>
      <c r="C62" s="11">
        <v>902</v>
      </c>
      <c r="D62" s="11" t="s">
        <v>30</v>
      </c>
      <c r="E62" s="11" t="s">
        <v>15</v>
      </c>
      <c r="F62" s="11" t="s">
        <v>426</v>
      </c>
      <c r="G62" s="12"/>
      <c r="H62" s="10">
        <f>H63</f>
        <v>0</v>
      </c>
      <c r="I62" s="10">
        <f t="shared" ref="I62:N62" si="44">I63</f>
        <v>526.20000000000005</v>
      </c>
      <c r="J62" s="31">
        <f t="shared" si="44"/>
        <v>526.20000000000005</v>
      </c>
      <c r="K62" s="10">
        <f t="shared" si="44"/>
        <v>0</v>
      </c>
      <c r="L62" s="47">
        <f t="shared" si="44"/>
        <v>0</v>
      </c>
      <c r="M62" s="40">
        <f t="shared" si="44"/>
        <v>0</v>
      </c>
      <c r="N62" s="10">
        <f t="shared" si="44"/>
        <v>0</v>
      </c>
      <c r="O62" s="22">
        <f>O63</f>
        <v>575.75</v>
      </c>
    </row>
    <row r="63" spans="1:15" ht="18.75" customHeight="1" x14ac:dyDescent="0.2">
      <c r="A63" s="24" t="s">
        <v>0</v>
      </c>
      <c r="B63" s="3" t="s">
        <v>123</v>
      </c>
      <c r="C63" s="11">
        <v>902</v>
      </c>
      <c r="D63" s="11" t="s">
        <v>30</v>
      </c>
      <c r="E63" s="11" t="s">
        <v>15</v>
      </c>
      <c r="F63" s="11" t="s">
        <v>247</v>
      </c>
      <c r="G63" s="12"/>
      <c r="H63" s="10">
        <f t="shared" ref="H63:N63" si="45">H64</f>
        <v>0</v>
      </c>
      <c r="I63" s="10">
        <f t="shared" si="45"/>
        <v>526.20000000000005</v>
      </c>
      <c r="J63" s="31">
        <f t="shared" si="45"/>
        <v>526.20000000000005</v>
      </c>
      <c r="K63" s="10">
        <f t="shared" si="45"/>
        <v>0</v>
      </c>
      <c r="L63" s="47">
        <f t="shared" si="45"/>
        <v>0</v>
      </c>
      <c r="M63" s="40">
        <f t="shared" si="45"/>
        <v>0</v>
      </c>
      <c r="N63" s="10">
        <f t="shared" si="45"/>
        <v>0</v>
      </c>
      <c r="O63" s="22">
        <f>O64</f>
        <v>575.75</v>
      </c>
    </row>
    <row r="64" spans="1:15" ht="37.5" x14ac:dyDescent="0.2">
      <c r="A64" s="24" t="s">
        <v>0</v>
      </c>
      <c r="B64" s="3" t="s">
        <v>10</v>
      </c>
      <c r="C64" s="11">
        <v>902</v>
      </c>
      <c r="D64" s="11" t="s">
        <v>30</v>
      </c>
      <c r="E64" s="11" t="s">
        <v>15</v>
      </c>
      <c r="F64" s="11" t="s">
        <v>247</v>
      </c>
      <c r="G64" s="12">
        <v>600</v>
      </c>
      <c r="H64" s="10"/>
      <c r="I64" s="10">
        <v>526.20000000000005</v>
      </c>
      <c r="J64" s="31">
        <f>H64+I64</f>
        <v>526.20000000000005</v>
      </c>
      <c r="K64" s="22"/>
      <c r="L64" s="45"/>
      <c r="M64" s="38"/>
      <c r="N64" s="22"/>
      <c r="O64" s="22">
        <f>526.2+49.55</f>
        <v>575.75</v>
      </c>
    </row>
    <row r="65" spans="1:15" ht="18.75" x14ac:dyDescent="0.2">
      <c r="A65" s="24"/>
      <c r="B65" s="3" t="s">
        <v>478</v>
      </c>
      <c r="C65" s="11">
        <v>902</v>
      </c>
      <c r="D65" s="11" t="s">
        <v>30</v>
      </c>
      <c r="E65" s="11" t="s">
        <v>15</v>
      </c>
      <c r="F65" s="11" t="s">
        <v>386</v>
      </c>
      <c r="G65" s="12"/>
      <c r="H65" s="10">
        <f>H67</f>
        <v>0</v>
      </c>
      <c r="I65" s="10">
        <f t="shared" ref="I65" si="46">I67</f>
        <v>0</v>
      </c>
      <c r="J65" s="31">
        <f>J67+J66</f>
        <v>17200</v>
      </c>
      <c r="K65" s="10">
        <f t="shared" ref="K65:O65" si="47">K67+K66</f>
        <v>0</v>
      </c>
      <c r="L65" s="47">
        <f t="shared" si="47"/>
        <v>0</v>
      </c>
      <c r="M65" s="40">
        <f t="shared" si="47"/>
        <v>0</v>
      </c>
      <c r="N65" s="10">
        <f t="shared" si="47"/>
        <v>0</v>
      </c>
      <c r="O65" s="22">
        <f t="shared" si="47"/>
        <v>17200</v>
      </c>
    </row>
    <row r="66" spans="1:15" ht="37.5" x14ac:dyDescent="0.2">
      <c r="A66" s="24"/>
      <c r="B66" s="3" t="s">
        <v>10</v>
      </c>
      <c r="C66" s="11">
        <v>902</v>
      </c>
      <c r="D66" s="11" t="s">
        <v>30</v>
      </c>
      <c r="E66" s="11" t="s">
        <v>15</v>
      </c>
      <c r="F66" s="11" t="s">
        <v>386</v>
      </c>
      <c r="G66" s="12">
        <v>600</v>
      </c>
      <c r="H66" s="10"/>
      <c r="I66" s="10">
        <v>4500</v>
      </c>
      <c r="J66" s="31">
        <v>17200</v>
      </c>
      <c r="K66" s="10">
        <v>0</v>
      </c>
      <c r="L66" s="47">
        <v>0</v>
      </c>
      <c r="M66" s="40">
        <v>0</v>
      </c>
      <c r="N66" s="10"/>
      <c r="O66" s="22">
        <f>J66+K66+M66+N66+L66</f>
        <v>17200</v>
      </c>
    </row>
    <row r="67" spans="1:15" ht="37.5" hidden="1" x14ac:dyDescent="0.2">
      <c r="A67" s="24"/>
      <c r="B67" s="3" t="s">
        <v>356</v>
      </c>
      <c r="C67" s="11">
        <v>902</v>
      </c>
      <c r="D67" s="11" t="s">
        <v>30</v>
      </c>
      <c r="E67" s="11" t="s">
        <v>15</v>
      </c>
      <c r="F67" s="11" t="s">
        <v>427</v>
      </c>
      <c r="G67" s="12"/>
      <c r="H67" s="10">
        <f t="shared" ref="H67:N67" si="48">H68</f>
        <v>0</v>
      </c>
      <c r="I67" s="10">
        <f t="shared" si="48"/>
        <v>0</v>
      </c>
      <c r="J67" s="31">
        <f t="shared" si="48"/>
        <v>0</v>
      </c>
      <c r="K67" s="10">
        <f t="shared" si="48"/>
        <v>0</v>
      </c>
      <c r="L67" s="47">
        <v>0</v>
      </c>
      <c r="M67" s="40">
        <f t="shared" si="48"/>
        <v>0</v>
      </c>
      <c r="N67" s="10">
        <f t="shared" si="48"/>
        <v>0</v>
      </c>
      <c r="O67" s="22">
        <f t="shared" si="36"/>
        <v>0</v>
      </c>
    </row>
    <row r="68" spans="1:15" ht="37.5" hidden="1" x14ac:dyDescent="0.2">
      <c r="A68" s="24"/>
      <c r="B68" s="3" t="s">
        <v>10</v>
      </c>
      <c r="C68" s="11">
        <v>902</v>
      </c>
      <c r="D68" s="11" t="s">
        <v>30</v>
      </c>
      <c r="E68" s="11" t="s">
        <v>15</v>
      </c>
      <c r="F68" s="11" t="s">
        <v>427</v>
      </c>
      <c r="G68" s="12">
        <v>600</v>
      </c>
      <c r="H68" s="10"/>
      <c r="I68" s="10">
        <v>0</v>
      </c>
      <c r="J68" s="31">
        <f>H68+I68</f>
        <v>0</v>
      </c>
      <c r="K68" s="22"/>
      <c r="L68" s="45"/>
      <c r="M68" s="38"/>
      <c r="N68" s="22">
        <v>0</v>
      </c>
      <c r="O68" s="22">
        <f>J68+K68+M68+N68</f>
        <v>0</v>
      </c>
    </row>
    <row r="69" spans="1:15" ht="37.5" x14ac:dyDescent="0.2">
      <c r="A69" s="24"/>
      <c r="B69" s="3" t="s">
        <v>472</v>
      </c>
      <c r="C69" s="11">
        <v>902</v>
      </c>
      <c r="D69" s="11" t="s">
        <v>30</v>
      </c>
      <c r="E69" s="11" t="s">
        <v>15</v>
      </c>
      <c r="F69" s="11" t="s">
        <v>470</v>
      </c>
      <c r="G69" s="12"/>
      <c r="H69" s="10"/>
      <c r="I69" s="10"/>
      <c r="J69" s="31">
        <f>J70</f>
        <v>51.2</v>
      </c>
      <c r="K69" s="10">
        <f t="shared" ref="K69:N69" si="49">K70</f>
        <v>0</v>
      </c>
      <c r="L69" s="47">
        <f t="shared" si="49"/>
        <v>0</v>
      </c>
      <c r="M69" s="40">
        <f t="shared" si="49"/>
        <v>0</v>
      </c>
      <c r="N69" s="10">
        <f t="shared" si="49"/>
        <v>0</v>
      </c>
      <c r="O69" s="22">
        <f>O70</f>
        <v>51.2</v>
      </c>
    </row>
    <row r="70" spans="1:15" ht="37.5" x14ac:dyDescent="0.2">
      <c r="A70" s="24"/>
      <c r="B70" s="3" t="s">
        <v>10</v>
      </c>
      <c r="C70" s="11">
        <v>902</v>
      </c>
      <c r="D70" s="11" t="s">
        <v>30</v>
      </c>
      <c r="E70" s="11" t="s">
        <v>15</v>
      </c>
      <c r="F70" s="11" t="s">
        <v>470</v>
      </c>
      <c r="G70" s="12">
        <v>600</v>
      </c>
      <c r="H70" s="10"/>
      <c r="I70" s="10"/>
      <c r="J70" s="31">
        <v>51.2</v>
      </c>
      <c r="K70" s="22"/>
      <c r="L70" s="45"/>
      <c r="M70" s="38">
        <v>0</v>
      </c>
      <c r="N70" s="22">
        <v>0</v>
      </c>
      <c r="O70" s="22">
        <f>J70+K70+M70+N70+L70</f>
        <v>51.2</v>
      </c>
    </row>
    <row r="71" spans="1:15" s="55" customFormat="1" ht="18.75" x14ac:dyDescent="0.2">
      <c r="A71" s="29"/>
      <c r="B71" s="14" t="s">
        <v>65</v>
      </c>
      <c r="C71" s="11">
        <v>902</v>
      </c>
      <c r="D71" s="11" t="s">
        <v>30</v>
      </c>
      <c r="E71" s="11" t="s">
        <v>15</v>
      </c>
      <c r="F71" s="11" t="s">
        <v>145</v>
      </c>
      <c r="G71" s="12" t="s">
        <v>0</v>
      </c>
      <c r="H71" s="10">
        <f>H72+H74+H79+H82</f>
        <v>1242.5999999999999</v>
      </c>
      <c r="I71" s="10">
        <f t="shared" ref="I71" si="50">I72+I74+I79+I82</f>
        <v>229.2</v>
      </c>
      <c r="J71" s="31">
        <f>J72+J74+J79+J82+J85</f>
        <v>1502.9999999999998</v>
      </c>
      <c r="K71" s="10">
        <f t="shared" ref="K71:N71" si="51">K72+K74+K79+K82+K85</f>
        <v>0</v>
      </c>
      <c r="L71" s="47">
        <f t="shared" ref="L71" si="52">L72+L74+L79+L82+L85</f>
        <v>0</v>
      </c>
      <c r="M71" s="40">
        <f>M72+M74+M79+M82+M85</f>
        <v>0</v>
      </c>
      <c r="N71" s="10">
        <f t="shared" si="51"/>
        <v>0</v>
      </c>
      <c r="O71" s="22">
        <f>O72+O74+O79+O82</f>
        <v>1502.9999999999998</v>
      </c>
    </row>
    <row r="72" spans="1:15" ht="18.75" x14ac:dyDescent="0.2">
      <c r="A72" s="24"/>
      <c r="B72" s="3" t="s">
        <v>413</v>
      </c>
      <c r="C72" s="11">
        <v>902</v>
      </c>
      <c r="D72" s="11" t="s">
        <v>30</v>
      </c>
      <c r="E72" s="11" t="s">
        <v>15</v>
      </c>
      <c r="F72" s="11" t="s">
        <v>392</v>
      </c>
      <c r="G72" s="12" t="s">
        <v>0</v>
      </c>
      <c r="H72" s="10">
        <f>H73</f>
        <v>3.6</v>
      </c>
      <c r="I72" s="10">
        <f t="shared" ref="I72:N72" si="53">I73</f>
        <v>0</v>
      </c>
      <c r="J72" s="31">
        <f t="shared" si="53"/>
        <v>3.6</v>
      </c>
      <c r="K72" s="10">
        <f t="shared" si="53"/>
        <v>0</v>
      </c>
      <c r="L72" s="47">
        <f t="shared" si="53"/>
        <v>0</v>
      </c>
      <c r="M72" s="40">
        <f t="shared" si="53"/>
        <v>0</v>
      </c>
      <c r="N72" s="10">
        <f t="shared" si="53"/>
        <v>0</v>
      </c>
      <c r="O72" s="22">
        <f>O73</f>
        <v>3.6</v>
      </c>
    </row>
    <row r="73" spans="1:15" ht="37.5" x14ac:dyDescent="0.2">
      <c r="A73" s="24"/>
      <c r="B73" s="14" t="s">
        <v>10</v>
      </c>
      <c r="C73" s="11">
        <v>902</v>
      </c>
      <c r="D73" s="11" t="s">
        <v>30</v>
      </c>
      <c r="E73" s="11" t="s">
        <v>15</v>
      </c>
      <c r="F73" s="11" t="s">
        <v>392</v>
      </c>
      <c r="G73" s="12">
        <v>600</v>
      </c>
      <c r="H73" s="10">
        <v>3.6</v>
      </c>
      <c r="I73" s="10"/>
      <c r="J73" s="31">
        <f>H73+I73</f>
        <v>3.6</v>
      </c>
      <c r="K73" s="22"/>
      <c r="L73" s="45"/>
      <c r="M73" s="38"/>
      <c r="N73" s="22"/>
      <c r="O73" s="22">
        <f>J73+K73+M73+N73+L73</f>
        <v>3.6</v>
      </c>
    </row>
    <row r="74" spans="1:15" ht="37.5" x14ac:dyDescent="0.2">
      <c r="A74" s="24"/>
      <c r="B74" s="14" t="s">
        <v>254</v>
      </c>
      <c r="C74" s="11">
        <v>902</v>
      </c>
      <c r="D74" s="11" t="s">
        <v>30</v>
      </c>
      <c r="E74" s="11" t="s">
        <v>15</v>
      </c>
      <c r="F74" s="11" t="s">
        <v>257</v>
      </c>
      <c r="G74" s="12"/>
      <c r="H74" s="10">
        <f t="shared" ref="H74:J74" si="54">H75+H77</f>
        <v>1239</v>
      </c>
      <c r="I74" s="10">
        <f t="shared" si="54"/>
        <v>129.69999999999999</v>
      </c>
      <c r="J74" s="31">
        <f t="shared" si="54"/>
        <v>1398.6999999999998</v>
      </c>
      <c r="K74" s="10">
        <f t="shared" ref="K74:N74" si="55">K75+K77</f>
        <v>0</v>
      </c>
      <c r="L74" s="47">
        <f t="shared" ref="L74" si="56">L75+L77</f>
        <v>0</v>
      </c>
      <c r="M74" s="40">
        <f t="shared" si="55"/>
        <v>0</v>
      </c>
      <c r="N74" s="10">
        <f t="shared" si="55"/>
        <v>0</v>
      </c>
      <c r="O74" s="22">
        <f>O75+O77</f>
        <v>1398.6999999999998</v>
      </c>
    </row>
    <row r="75" spans="1:15" ht="37.5" x14ac:dyDescent="0.2">
      <c r="A75" s="24"/>
      <c r="B75" s="3" t="s">
        <v>63</v>
      </c>
      <c r="C75" s="11">
        <v>902</v>
      </c>
      <c r="D75" s="11" t="s">
        <v>30</v>
      </c>
      <c r="E75" s="11" t="s">
        <v>15</v>
      </c>
      <c r="F75" s="11" t="s">
        <v>146</v>
      </c>
      <c r="G75" s="12" t="s">
        <v>0</v>
      </c>
      <c r="H75" s="10">
        <f t="shared" ref="H75:N75" si="57">H76</f>
        <v>1232.0999999999999</v>
      </c>
      <c r="I75" s="10">
        <f t="shared" si="57"/>
        <v>0</v>
      </c>
      <c r="J75" s="31">
        <f t="shared" si="57"/>
        <v>1262.0999999999999</v>
      </c>
      <c r="K75" s="10">
        <f t="shared" si="57"/>
        <v>0</v>
      </c>
      <c r="L75" s="47">
        <f t="shared" si="57"/>
        <v>0</v>
      </c>
      <c r="M75" s="40">
        <f t="shared" si="57"/>
        <v>0</v>
      </c>
      <c r="N75" s="10">
        <f t="shared" si="57"/>
        <v>0</v>
      </c>
      <c r="O75" s="22">
        <f>O76</f>
        <v>1262.0999999999999</v>
      </c>
    </row>
    <row r="76" spans="1:15" ht="37.5" x14ac:dyDescent="0.2">
      <c r="A76" s="24" t="s">
        <v>0</v>
      </c>
      <c r="B76" s="3" t="s">
        <v>10</v>
      </c>
      <c r="C76" s="11">
        <v>902</v>
      </c>
      <c r="D76" s="11" t="s">
        <v>30</v>
      </c>
      <c r="E76" s="11" t="s">
        <v>15</v>
      </c>
      <c r="F76" s="11" t="s">
        <v>146</v>
      </c>
      <c r="G76" s="12" t="s">
        <v>11</v>
      </c>
      <c r="H76" s="10">
        <f>1368.7-129.7-6.9</f>
        <v>1232.0999999999999</v>
      </c>
      <c r="I76" s="10"/>
      <c r="J76" s="31">
        <v>1262.0999999999999</v>
      </c>
      <c r="K76" s="22">
        <v>0</v>
      </c>
      <c r="L76" s="45"/>
      <c r="M76" s="38"/>
      <c r="N76" s="22"/>
      <c r="O76" s="22">
        <f>J76+K76+M76+N76+L76</f>
        <v>1262.0999999999999</v>
      </c>
    </row>
    <row r="77" spans="1:15" ht="37.5" x14ac:dyDescent="0.2">
      <c r="A77" s="24"/>
      <c r="B77" s="3" t="s">
        <v>338</v>
      </c>
      <c r="C77" s="11">
        <v>902</v>
      </c>
      <c r="D77" s="11" t="s">
        <v>30</v>
      </c>
      <c r="E77" s="11" t="s">
        <v>15</v>
      </c>
      <c r="F77" s="11" t="s">
        <v>341</v>
      </c>
      <c r="G77" s="12"/>
      <c r="H77" s="10">
        <f t="shared" ref="H77:N77" si="58">H78</f>
        <v>6.9</v>
      </c>
      <c r="I77" s="10">
        <f t="shared" si="58"/>
        <v>129.69999999999999</v>
      </c>
      <c r="J77" s="31">
        <f t="shared" si="58"/>
        <v>136.6</v>
      </c>
      <c r="K77" s="10">
        <f t="shared" si="58"/>
        <v>0</v>
      </c>
      <c r="L77" s="47">
        <f t="shared" si="58"/>
        <v>0</v>
      </c>
      <c r="M77" s="40">
        <f t="shared" si="58"/>
        <v>0</v>
      </c>
      <c r="N77" s="10">
        <f t="shared" si="58"/>
        <v>0</v>
      </c>
      <c r="O77" s="22">
        <f>O78</f>
        <v>136.6</v>
      </c>
    </row>
    <row r="78" spans="1:15" ht="37.5" x14ac:dyDescent="0.2">
      <c r="A78" s="24"/>
      <c r="B78" s="3" t="s">
        <v>10</v>
      </c>
      <c r="C78" s="11">
        <v>902</v>
      </c>
      <c r="D78" s="11" t="s">
        <v>30</v>
      </c>
      <c r="E78" s="11" t="s">
        <v>15</v>
      </c>
      <c r="F78" s="11" t="s">
        <v>341</v>
      </c>
      <c r="G78" s="12" t="s">
        <v>11</v>
      </c>
      <c r="H78" s="10">
        <v>6.9</v>
      </c>
      <c r="I78" s="10">
        <v>129.69999999999999</v>
      </c>
      <c r="J78" s="31">
        <f>H78+I78</f>
        <v>136.6</v>
      </c>
      <c r="K78" s="22"/>
      <c r="L78" s="45"/>
      <c r="M78" s="38"/>
      <c r="N78" s="22"/>
      <c r="O78" s="22">
        <f>J78+K78+M78+N78+L78</f>
        <v>136.6</v>
      </c>
    </row>
    <row r="79" spans="1:15" ht="57" customHeight="1" x14ac:dyDescent="0.3">
      <c r="A79" s="24"/>
      <c r="B79" s="18" t="s">
        <v>424</v>
      </c>
      <c r="C79" s="11">
        <v>902</v>
      </c>
      <c r="D79" s="11" t="s">
        <v>30</v>
      </c>
      <c r="E79" s="11" t="s">
        <v>15</v>
      </c>
      <c r="F79" s="11" t="s">
        <v>428</v>
      </c>
      <c r="G79" s="12"/>
      <c r="H79" s="10">
        <f>H80</f>
        <v>0</v>
      </c>
      <c r="I79" s="10">
        <f t="shared" ref="I79:N79" si="59">I80</f>
        <v>49.5</v>
      </c>
      <c r="J79" s="31">
        <f t="shared" si="59"/>
        <v>49.5</v>
      </c>
      <c r="K79" s="10">
        <f t="shared" si="59"/>
        <v>0</v>
      </c>
      <c r="L79" s="47">
        <f t="shared" si="59"/>
        <v>0</v>
      </c>
      <c r="M79" s="40">
        <f t="shared" si="59"/>
        <v>0</v>
      </c>
      <c r="N79" s="10">
        <f t="shared" si="59"/>
        <v>0</v>
      </c>
      <c r="O79" s="22">
        <f>O80</f>
        <v>49.5</v>
      </c>
    </row>
    <row r="80" spans="1:15" ht="18" customHeight="1" x14ac:dyDescent="0.2">
      <c r="A80" s="24" t="s">
        <v>0</v>
      </c>
      <c r="B80" s="3" t="s">
        <v>123</v>
      </c>
      <c r="C80" s="11">
        <v>902</v>
      </c>
      <c r="D80" s="11" t="s">
        <v>30</v>
      </c>
      <c r="E80" s="11" t="s">
        <v>15</v>
      </c>
      <c r="F80" s="11" t="s">
        <v>248</v>
      </c>
      <c r="G80" s="12"/>
      <c r="H80" s="10">
        <f t="shared" ref="H80:N80" si="60">H81</f>
        <v>0</v>
      </c>
      <c r="I80" s="10">
        <f t="shared" si="60"/>
        <v>49.5</v>
      </c>
      <c r="J80" s="31">
        <f t="shared" si="60"/>
        <v>49.5</v>
      </c>
      <c r="K80" s="10">
        <f t="shared" si="60"/>
        <v>0</v>
      </c>
      <c r="L80" s="47">
        <f t="shared" si="60"/>
        <v>0</v>
      </c>
      <c r="M80" s="40">
        <f t="shared" si="60"/>
        <v>0</v>
      </c>
      <c r="N80" s="10">
        <f t="shared" si="60"/>
        <v>0</v>
      </c>
      <c r="O80" s="22">
        <f>O81</f>
        <v>49.5</v>
      </c>
    </row>
    <row r="81" spans="1:15" ht="37.5" x14ac:dyDescent="0.2">
      <c r="A81" s="24" t="s">
        <v>0</v>
      </c>
      <c r="B81" s="3" t="s">
        <v>10</v>
      </c>
      <c r="C81" s="11">
        <v>902</v>
      </c>
      <c r="D81" s="11" t="s">
        <v>30</v>
      </c>
      <c r="E81" s="11" t="s">
        <v>15</v>
      </c>
      <c r="F81" s="11" t="s">
        <v>248</v>
      </c>
      <c r="G81" s="12">
        <v>600</v>
      </c>
      <c r="H81" s="10"/>
      <c r="I81" s="10">
        <v>49.5</v>
      </c>
      <c r="J81" s="31">
        <f>H81+I81</f>
        <v>49.5</v>
      </c>
      <c r="K81" s="22"/>
      <c r="L81" s="45"/>
      <c r="M81" s="38"/>
      <c r="N81" s="22"/>
      <c r="O81" s="22">
        <f>J81+K81+M81+N81+L81</f>
        <v>49.5</v>
      </c>
    </row>
    <row r="82" spans="1:15" ht="18.75" x14ac:dyDescent="0.2">
      <c r="A82" s="24"/>
      <c r="B82" s="3" t="s">
        <v>429</v>
      </c>
      <c r="C82" s="11">
        <v>902</v>
      </c>
      <c r="D82" s="11" t="s">
        <v>30</v>
      </c>
      <c r="E82" s="11" t="s">
        <v>15</v>
      </c>
      <c r="F82" s="11" t="s">
        <v>430</v>
      </c>
      <c r="G82" s="12"/>
      <c r="H82" s="10">
        <f>H83</f>
        <v>0</v>
      </c>
      <c r="I82" s="10">
        <f t="shared" ref="I82:N83" si="61">I83</f>
        <v>50</v>
      </c>
      <c r="J82" s="31">
        <f t="shared" si="61"/>
        <v>0</v>
      </c>
      <c r="K82" s="10">
        <f t="shared" si="61"/>
        <v>0</v>
      </c>
      <c r="L82" s="47"/>
      <c r="M82" s="40">
        <f>M83</f>
        <v>0</v>
      </c>
      <c r="N82" s="10">
        <f t="shared" si="61"/>
        <v>0</v>
      </c>
      <c r="O82" s="22">
        <f>O83+O85</f>
        <v>51.2</v>
      </c>
    </row>
    <row r="83" spans="1:15" ht="37.5" hidden="1" x14ac:dyDescent="0.2">
      <c r="A83" s="24"/>
      <c r="B83" s="3" t="s">
        <v>356</v>
      </c>
      <c r="C83" s="11">
        <v>902</v>
      </c>
      <c r="D83" s="11" t="s">
        <v>30</v>
      </c>
      <c r="E83" s="11" t="s">
        <v>15</v>
      </c>
      <c r="F83" s="11" t="s">
        <v>409</v>
      </c>
      <c r="G83" s="12"/>
      <c r="H83" s="10">
        <f>H84</f>
        <v>0</v>
      </c>
      <c r="I83" s="10">
        <f>I84</f>
        <v>50</v>
      </c>
      <c r="J83" s="31">
        <f>J84</f>
        <v>0</v>
      </c>
      <c r="K83" s="10">
        <f t="shared" si="61"/>
        <v>0</v>
      </c>
      <c r="L83" s="47"/>
      <c r="M83" s="40">
        <f t="shared" si="61"/>
        <v>0</v>
      </c>
      <c r="N83" s="10">
        <f t="shared" si="61"/>
        <v>0</v>
      </c>
      <c r="O83" s="22">
        <f>O84</f>
        <v>0</v>
      </c>
    </row>
    <row r="84" spans="1:15" ht="37.5" hidden="1" x14ac:dyDescent="0.2">
      <c r="A84" s="24"/>
      <c r="B84" s="3" t="s">
        <v>10</v>
      </c>
      <c r="C84" s="11">
        <v>902</v>
      </c>
      <c r="D84" s="11" t="s">
        <v>30</v>
      </c>
      <c r="E84" s="11" t="s">
        <v>15</v>
      </c>
      <c r="F84" s="11" t="s">
        <v>409</v>
      </c>
      <c r="G84" s="12">
        <v>600</v>
      </c>
      <c r="H84" s="10">
        <v>0</v>
      </c>
      <c r="I84" s="10">
        <v>50</v>
      </c>
      <c r="J84" s="31">
        <v>0</v>
      </c>
      <c r="K84" s="22"/>
      <c r="L84" s="45"/>
      <c r="M84" s="38"/>
      <c r="N84" s="22">
        <v>0</v>
      </c>
      <c r="O84" s="22">
        <f t="shared" ref="O84" si="62">J84+K84+M84+N84</f>
        <v>0</v>
      </c>
    </row>
    <row r="85" spans="1:15" ht="37.5" x14ac:dyDescent="0.2">
      <c r="A85" s="24"/>
      <c r="B85" s="3" t="s">
        <v>472</v>
      </c>
      <c r="C85" s="11">
        <v>902</v>
      </c>
      <c r="D85" s="11" t="s">
        <v>30</v>
      </c>
      <c r="E85" s="11" t="s">
        <v>15</v>
      </c>
      <c r="F85" s="11" t="s">
        <v>471</v>
      </c>
      <c r="G85" s="12"/>
      <c r="H85" s="10"/>
      <c r="I85" s="10"/>
      <c r="J85" s="31">
        <f>J86</f>
        <v>51.2</v>
      </c>
      <c r="K85" s="10">
        <f t="shared" ref="K85:N85" si="63">K86</f>
        <v>0</v>
      </c>
      <c r="L85" s="47">
        <f t="shared" si="63"/>
        <v>0</v>
      </c>
      <c r="M85" s="40">
        <f t="shared" si="63"/>
        <v>0</v>
      </c>
      <c r="N85" s="10">
        <f t="shared" si="63"/>
        <v>0</v>
      </c>
      <c r="O85" s="22">
        <f>O86</f>
        <v>51.2</v>
      </c>
    </row>
    <row r="86" spans="1:15" ht="37.5" x14ac:dyDescent="0.2">
      <c r="A86" s="24"/>
      <c r="B86" s="3" t="s">
        <v>10</v>
      </c>
      <c r="C86" s="11">
        <v>902</v>
      </c>
      <c r="D86" s="11" t="s">
        <v>30</v>
      </c>
      <c r="E86" s="11" t="s">
        <v>15</v>
      </c>
      <c r="F86" s="11" t="s">
        <v>471</v>
      </c>
      <c r="G86" s="12">
        <v>600</v>
      </c>
      <c r="H86" s="10"/>
      <c r="I86" s="10"/>
      <c r="J86" s="31">
        <v>51.2</v>
      </c>
      <c r="K86" s="22"/>
      <c r="L86" s="45"/>
      <c r="M86" s="38">
        <v>0</v>
      </c>
      <c r="N86" s="22">
        <v>0</v>
      </c>
      <c r="O86" s="22">
        <f>J86+K86+M86+N86+L86</f>
        <v>51.2</v>
      </c>
    </row>
    <row r="87" spans="1:15" s="55" customFormat="1" ht="20.25" customHeight="1" x14ac:dyDescent="0.2">
      <c r="A87" s="29" t="s">
        <v>0</v>
      </c>
      <c r="B87" s="14" t="s">
        <v>66</v>
      </c>
      <c r="C87" s="11">
        <v>902</v>
      </c>
      <c r="D87" s="11" t="s">
        <v>30</v>
      </c>
      <c r="E87" s="11" t="s">
        <v>15</v>
      </c>
      <c r="F87" s="11" t="s">
        <v>147</v>
      </c>
      <c r="G87" s="12" t="s">
        <v>0</v>
      </c>
      <c r="H87" s="10">
        <f>H88+H92+H97+H100</f>
        <v>13114</v>
      </c>
      <c r="I87" s="10">
        <f t="shared" ref="I87" si="64">I88+I92+I97+I100</f>
        <v>1660.8000000000002</v>
      </c>
      <c r="J87" s="31">
        <f t="shared" ref="J87:O87" si="65">J88+J92+J97+J100+J102+J90</f>
        <v>16866.883669999999</v>
      </c>
      <c r="K87" s="10">
        <f t="shared" si="65"/>
        <v>-270</v>
      </c>
      <c r="L87" s="47">
        <f t="shared" si="65"/>
        <v>0</v>
      </c>
      <c r="M87" s="40">
        <f t="shared" si="65"/>
        <v>0</v>
      </c>
      <c r="N87" s="10">
        <f t="shared" si="65"/>
        <v>0</v>
      </c>
      <c r="O87" s="22">
        <f t="shared" si="65"/>
        <v>16547.33367</v>
      </c>
    </row>
    <row r="88" spans="1:15" ht="58.5" customHeight="1" x14ac:dyDescent="0.2">
      <c r="A88" s="24"/>
      <c r="B88" s="3" t="s">
        <v>415</v>
      </c>
      <c r="C88" s="11">
        <v>902</v>
      </c>
      <c r="D88" s="11" t="s">
        <v>30</v>
      </c>
      <c r="E88" s="11" t="s">
        <v>15</v>
      </c>
      <c r="F88" s="11" t="s">
        <v>148</v>
      </c>
      <c r="G88" s="12"/>
      <c r="H88" s="10">
        <f t="shared" ref="H88:I88" si="66">H89</f>
        <v>850</v>
      </c>
      <c r="I88" s="10">
        <f t="shared" si="66"/>
        <v>0</v>
      </c>
      <c r="J88" s="31">
        <f t="shared" ref="J88:O88" si="67">J89</f>
        <v>1868.3</v>
      </c>
      <c r="K88" s="10">
        <f t="shared" si="67"/>
        <v>-270</v>
      </c>
      <c r="L88" s="47">
        <f t="shared" si="67"/>
        <v>0</v>
      </c>
      <c r="M88" s="40">
        <f t="shared" si="67"/>
        <v>0</v>
      </c>
      <c r="N88" s="10">
        <f t="shared" si="67"/>
        <v>0</v>
      </c>
      <c r="O88" s="22">
        <f t="shared" si="67"/>
        <v>1598.3</v>
      </c>
    </row>
    <row r="89" spans="1:15" ht="36.75" customHeight="1" x14ac:dyDescent="0.2">
      <c r="A89" s="24"/>
      <c r="B89" s="3" t="s">
        <v>10</v>
      </c>
      <c r="C89" s="11">
        <v>902</v>
      </c>
      <c r="D89" s="11" t="s">
        <v>30</v>
      </c>
      <c r="E89" s="11" t="s">
        <v>15</v>
      </c>
      <c r="F89" s="11" t="s">
        <v>148</v>
      </c>
      <c r="G89" s="12">
        <v>600</v>
      </c>
      <c r="H89" s="10">
        <v>850</v>
      </c>
      <c r="I89" s="10"/>
      <c r="J89" s="31">
        <f>1870.1-1.8</f>
        <v>1868.3</v>
      </c>
      <c r="K89" s="38">
        <v>-270</v>
      </c>
      <c r="L89" s="45"/>
      <c r="M89" s="38">
        <v>0</v>
      </c>
      <c r="N89" s="22"/>
      <c r="O89" s="22">
        <f>J89+K89+M89+N89+L89</f>
        <v>1598.3</v>
      </c>
    </row>
    <row r="90" spans="1:15" ht="18.75" customHeight="1" x14ac:dyDescent="0.2">
      <c r="A90" s="24"/>
      <c r="B90" s="3" t="s">
        <v>524</v>
      </c>
      <c r="C90" s="11">
        <v>902</v>
      </c>
      <c r="D90" s="11" t="s">
        <v>30</v>
      </c>
      <c r="E90" s="11" t="s">
        <v>15</v>
      </c>
      <c r="F90" s="11" t="s">
        <v>519</v>
      </c>
      <c r="G90" s="12"/>
      <c r="H90" s="10"/>
      <c r="I90" s="10"/>
      <c r="J90" s="31">
        <f t="shared" ref="J90:O90" si="68">J91</f>
        <v>298.88367</v>
      </c>
      <c r="K90" s="22">
        <f t="shared" si="68"/>
        <v>0</v>
      </c>
      <c r="L90" s="45">
        <f t="shared" si="68"/>
        <v>0</v>
      </c>
      <c r="M90" s="38">
        <f t="shared" si="68"/>
        <v>0</v>
      </c>
      <c r="N90" s="22">
        <f t="shared" si="68"/>
        <v>0</v>
      </c>
      <c r="O90" s="22">
        <f t="shared" si="68"/>
        <v>298.88367</v>
      </c>
    </row>
    <row r="91" spans="1:15" ht="36" customHeight="1" x14ac:dyDescent="0.2">
      <c r="A91" s="24"/>
      <c r="B91" s="3" t="s">
        <v>10</v>
      </c>
      <c r="C91" s="11">
        <v>902</v>
      </c>
      <c r="D91" s="11" t="s">
        <v>30</v>
      </c>
      <c r="E91" s="11" t="s">
        <v>15</v>
      </c>
      <c r="F91" s="11" t="s">
        <v>519</v>
      </c>
      <c r="G91" s="12">
        <v>600</v>
      </c>
      <c r="H91" s="10"/>
      <c r="I91" s="10"/>
      <c r="J91" s="31">
        <v>298.88367</v>
      </c>
      <c r="K91" s="22">
        <v>0</v>
      </c>
      <c r="L91" s="45"/>
      <c r="M91" s="38"/>
      <c r="N91" s="22"/>
      <c r="O91" s="22">
        <f>J91+K91+L91+M91+N91</f>
        <v>298.88367</v>
      </c>
    </row>
    <row r="92" spans="1:15" ht="37.5" x14ac:dyDescent="0.2">
      <c r="A92" s="24"/>
      <c r="B92" s="3" t="s">
        <v>254</v>
      </c>
      <c r="C92" s="11">
        <v>902</v>
      </c>
      <c r="D92" s="11" t="s">
        <v>30</v>
      </c>
      <c r="E92" s="11" t="s">
        <v>15</v>
      </c>
      <c r="F92" s="11" t="s">
        <v>258</v>
      </c>
      <c r="G92" s="12"/>
      <c r="H92" s="10">
        <f>H93+H95</f>
        <v>10764</v>
      </c>
      <c r="I92" s="10">
        <f t="shared" ref="I92:J92" si="69">I93+I95</f>
        <v>1058.9000000000001</v>
      </c>
      <c r="J92" s="31">
        <f t="shared" si="69"/>
        <v>12422.9</v>
      </c>
      <c r="K92" s="10">
        <f t="shared" ref="K92:N92" si="70">K93+K95</f>
        <v>0</v>
      </c>
      <c r="L92" s="47">
        <f t="shared" ref="L92" si="71">L93+L95</f>
        <v>0</v>
      </c>
      <c r="M92" s="40">
        <f t="shared" si="70"/>
        <v>0</v>
      </c>
      <c r="N92" s="10">
        <f t="shared" si="70"/>
        <v>0</v>
      </c>
      <c r="O92" s="22">
        <f>O93+O95</f>
        <v>12422.9</v>
      </c>
    </row>
    <row r="93" spans="1:15" ht="37.5" x14ac:dyDescent="0.2">
      <c r="A93" s="24"/>
      <c r="B93" s="3" t="s">
        <v>63</v>
      </c>
      <c r="C93" s="11">
        <v>902</v>
      </c>
      <c r="D93" s="11" t="s">
        <v>30</v>
      </c>
      <c r="E93" s="11" t="s">
        <v>15</v>
      </c>
      <c r="F93" s="11" t="s">
        <v>149</v>
      </c>
      <c r="G93" s="12" t="s">
        <v>0</v>
      </c>
      <c r="H93" s="10">
        <f t="shared" ref="H93:N93" si="72">H94</f>
        <v>10708.3</v>
      </c>
      <c r="I93" s="10">
        <f t="shared" si="72"/>
        <v>0</v>
      </c>
      <c r="J93" s="31">
        <f t="shared" si="72"/>
        <v>11308.3</v>
      </c>
      <c r="K93" s="10">
        <f t="shared" si="72"/>
        <v>0</v>
      </c>
      <c r="L93" s="47">
        <f t="shared" si="72"/>
        <v>0</v>
      </c>
      <c r="M93" s="40">
        <f t="shared" si="72"/>
        <v>0</v>
      </c>
      <c r="N93" s="10">
        <f t="shared" si="72"/>
        <v>0</v>
      </c>
      <c r="O93" s="22">
        <f>O94</f>
        <v>11308.3</v>
      </c>
    </row>
    <row r="94" spans="1:15" ht="37.5" x14ac:dyDescent="0.2">
      <c r="A94" s="24"/>
      <c r="B94" s="3" t="s">
        <v>10</v>
      </c>
      <c r="C94" s="11">
        <v>902</v>
      </c>
      <c r="D94" s="11" t="s">
        <v>30</v>
      </c>
      <c r="E94" s="11" t="s">
        <v>15</v>
      </c>
      <c r="F94" s="11" t="s">
        <v>149</v>
      </c>
      <c r="G94" s="12" t="s">
        <v>11</v>
      </c>
      <c r="H94" s="10">
        <f>11822.9-1058.9-55.7</f>
        <v>10708.3</v>
      </c>
      <c r="I94" s="10"/>
      <c r="J94" s="31">
        <v>11308.3</v>
      </c>
      <c r="K94" s="22">
        <v>0</v>
      </c>
      <c r="L94" s="45"/>
      <c r="M94" s="38"/>
      <c r="N94" s="22"/>
      <c r="O94" s="22">
        <f>J94+K94+M94+N94+L94</f>
        <v>11308.3</v>
      </c>
    </row>
    <row r="95" spans="1:15" ht="37.5" x14ac:dyDescent="0.2">
      <c r="A95" s="24"/>
      <c r="B95" s="3" t="s">
        <v>338</v>
      </c>
      <c r="C95" s="11">
        <v>902</v>
      </c>
      <c r="D95" s="11" t="s">
        <v>30</v>
      </c>
      <c r="E95" s="11" t="s">
        <v>15</v>
      </c>
      <c r="F95" s="11" t="s">
        <v>342</v>
      </c>
      <c r="G95" s="12"/>
      <c r="H95" s="10">
        <f t="shared" ref="H95:N95" si="73">H96</f>
        <v>55.7</v>
      </c>
      <c r="I95" s="10">
        <f t="shared" si="73"/>
        <v>1058.9000000000001</v>
      </c>
      <c r="J95" s="31">
        <f t="shared" si="73"/>
        <v>1114.6000000000001</v>
      </c>
      <c r="K95" s="10">
        <f t="shared" si="73"/>
        <v>0</v>
      </c>
      <c r="L95" s="47">
        <f t="shared" si="73"/>
        <v>0</v>
      </c>
      <c r="M95" s="40">
        <f t="shared" si="73"/>
        <v>0</v>
      </c>
      <c r="N95" s="10">
        <f t="shared" si="73"/>
        <v>0</v>
      </c>
      <c r="O95" s="22">
        <f>O96</f>
        <v>1114.6000000000001</v>
      </c>
    </row>
    <row r="96" spans="1:15" ht="37.5" x14ac:dyDescent="0.2">
      <c r="A96" s="24"/>
      <c r="B96" s="3" t="s">
        <v>10</v>
      </c>
      <c r="C96" s="11">
        <v>902</v>
      </c>
      <c r="D96" s="11" t="s">
        <v>30</v>
      </c>
      <c r="E96" s="11" t="s">
        <v>15</v>
      </c>
      <c r="F96" s="11" t="s">
        <v>342</v>
      </c>
      <c r="G96" s="12" t="s">
        <v>11</v>
      </c>
      <c r="H96" s="10">
        <v>55.7</v>
      </c>
      <c r="I96" s="10">
        <v>1058.9000000000001</v>
      </c>
      <c r="J96" s="31">
        <f>H96+I96</f>
        <v>1114.6000000000001</v>
      </c>
      <c r="K96" s="22"/>
      <c r="L96" s="45"/>
      <c r="M96" s="38"/>
      <c r="N96" s="22"/>
      <c r="O96" s="22">
        <f>J96+K96+M96+N96+L96</f>
        <v>1114.6000000000001</v>
      </c>
    </row>
    <row r="97" spans="1:15" ht="55.5" customHeight="1" x14ac:dyDescent="0.2">
      <c r="A97" s="24"/>
      <c r="B97" s="3" t="s">
        <v>424</v>
      </c>
      <c r="C97" s="11">
        <v>902</v>
      </c>
      <c r="D97" s="11" t="s">
        <v>30</v>
      </c>
      <c r="E97" s="11" t="s">
        <v>15</v>
      </c>
      <c r="F97" s="11" t="s">
        <v>433</v>
      </c>
      <c r="G97" s="12"/>
      <c r="H97" s="10">
        <f>H98</f>
        <v>0</v>
      </c>
      <c r="I97" s="10">
        <f t="shared" ref="I97:N97" si="74">I98</f>
        <v>601.9</v>
      </c>
      <c r="J97" s="31">
        <f t="shared" si="74"/>
        <v>601.9</v>
      </c>
      <c r="K97" s="10">
        <f t="shared" si="74"/>
        <v>0</v>
      </c>
      <c r="L97" s="47">
        <f t="shared" si="74"/>
        <v>0</v>
      </c>
      <c r="M97" s="40">
        <f t="shared" si="74"/>
        <v>0</v>
      </c>
      <c r="N97" s="10">
        <f t="shared" si="74"/>
        <v>0</v>
      </c>
      <c r="O97" s="22">
        <f>O98</f>
        <v>552.35</v>
      </c>
    </row>
    <row r="98" spans="1:15" ht="16.5" customHeight="1" x14ac:dyDescent="0.2">
      <c r="A98" s="24" t="s">
        <v>0</v>
      </c>
      <c r="B98" s="3" t="s">
        <v>123</v>
      </c>
      <c r="C98" s="11">
        <v>902</v>
      </c>
      <c r="D98" s="11" t="s">
        <v>30</v>
      </c>
      <c r="E98" s="11" t="s">
        <v>15</v>
      </c>
      <c r="F98" s="11" t="s">
        <v>249</v>
      </c>
      <c r="G98" s="12"/>
      <c r="H98" s="10">
        <f t="shared" ref="H98:N98" si="75">H99</f>
        <v>0</v>
      </c>
      <c r="I98" s="10">
        <f t="shared" si="75"/>
        <v>601.9</v>
      </c>
      <c r="J98" s="31">
        <f t="shared" si="75"/>
        <v>601.9</v>
      </c>
      <c r="K98" s="10">
        <f t="shared" si="75"/>
        <v>0</v>
      </c>
      <c r="L98" s="47">
        <f t="shared" si="75"/>
        <v>0</v>
      </c>
      <c r="M98" s="40">
        <f t="shared" si="75"/>
        <v>0</v>
      </c>
      <c r="N98" s="10">
        <f t="shared" si="75"/>
        <v>0</v>
      </c>
      <c r="O98" s="22">
        <f>O99</f>
        <v>552.35</v>
      </c>
    </row>
    <row r="99" spans="1:15" ht="37.5" x14ac:dyDescent="0.2">
      <c r="A99" s="24" t="s">
        <v>0</v>
      </c>
      <c r="B99" s="3" t="s">
        <v>10</v>
      </c>
      <c r="C99" s="11">
        <v>902</v>
      </c>
      <c r="D99" s="11" t="s">
        <v>30</v>
      </c>
      <c r="E99" s="11" t="s">
        <v>15</v>
      </c>
      <c r="F99" s="11" t="s">
        <v>249</v>
      </c>
      <c r="G99" s="12">
        <v>600</v>
      </c>
      <c r="H99" s="10"/>
      <c r="I99" s="10">
        <v>601.9</v>
      </c>
      <c r="J99" s="31">
        <f>H99+I99</f>
        <v>601.9</v>
      </c>
      <c r="K99" s="22"/>
      <c r="L99" s="45"/>
      <c r="M99" s="38"/>
      <c r="N99" s="22"/>
      <c r="O99" s="22">
        <f>601.9-49.55</f>
        <v>552.35</v>
      </c>
    </row>
    <row r="100" spans="1:15" ht="18.75" x14ac:dyDescent="0.2">
      <c r="A100" s="24"/>
      <c r="B100" s="3" t="s">
        <v>324</v>
      </c>
      <c r="C100" s="11">
        <v>902</v>
      </c>
      <c r="D100" s="11" t="s">
        <v>30</v>
      </c>
      <c r="E100" s="11" t="s">
        <v>15</v>
      </c>
      <c r="F100" s="11" t="s">
        <v>434</v>
      </c>
      <c r="G100" s="12"/>
      <c r="H100" s="10">
        <f t="shared" ref="H100:N100" si="76">H101</f>
        <v>1500</v>
      </c>
      <c r="I100" s="10">
        <f t="shared" si="76"/>
        <v>0</v>
      </c>
      <c r="J100" s="31">
        <f t="shared" si="76"/>
        <v>1500</v>
      </c>
      <c r="K100" s="10">
        <f t="shared" si="76"/>
        <v>0</v>
      </c>
      <c r="L100" s="47">
        <f t="shared" si="76"/>
        <v>0</v>
      </c>
      <c r="M100" s="40">
        <f t="shared" si="76"/>
        <v>0</v>
      </c>
      <c r="N100" s="10">
        <f t="shared" si="76"/>
        <v>0</v>
      </c>
      <c r="O100" s="22">
        <f>O101</f>
        <v>1500</v>
      </c>
    </row>
    <row r="101" spans="1:15" ht="37.5" x14ac:dyDescent="0.2">
      <c r="A101" s="24"/>
      <c r="B101" s="3" t="s">
        <v>10</v>
      </c>
      <c r="C101" s="11">
        <v>902</v>
      </c>
      <c r="D101" s="11" t="s">
        <v>30</v>
      </c>
      <c r="E101" s="11" t="s">
        <v>15</v>
      </c>
      <c r="F101" s="11" t="s">
        <v>434</v>
      </c>
      <c r="G101" s="12">
        <v>600</v>
      </c>
      <c r="H101" s="10">
        <f>150+1350</f>
        <v>1500</v>
      </c>
      <c r="I101" s="10"/>
      <c r="J101" s="31">
        <f>H101+I101</f>
        <v>1500</v>
      </c>
      <c r="K101" s="22"/>
      <c r="L101" s="45"/>
      <c r="M101" s="38"/>
      <c r="N101" s="22"/>
      <c r="O101" s="22">
        <f>J101+K101+M101+N101+L101</f>
        <v>1500</v>
      </c>
    </row>
    <row r="102" spans="1:15" ht="81" customHeight="1" x14ac:dyDescent="0.2">
      <c r="A102" s="24"/>
      <c r="B102" s="3" t="s">
        <v>509</v>
      </c>
      <c r="C102" s="11">
        <v>902</v>
      </c>
      <c r="D102" s="11" t="s">
        <v>30</v>
      </c>
      <c r="E102" s="11" t="s">
        <v>15</v>
      </c>
      <c r="F102" s="11" t="s">
        <v>508</v>
      </c>
      <c r="G102" s="12"/>
      <c r="H102" s="10"/>
      <c r="I102" s="10"/>
      <c r="J102" s="31">
        <f t="shared" ref="J102:O102" si="77">J103</f>
        <v>174.9</v>
      </c>
      <c r="K102" s="22">
        <f t="shared" si="77"/>
        <v>0</v>
      </c>
      <c r="L102" s="45">
        <f t="shared" si="77"/>
        <v>0</v>
      </c>
      <c r="M102" s="38">
        <f t="shared" si="77"/>
        <v>0</v>
      </c>
      <c r="N102" s="22">
        <f t="shared" si="77"/>
        <v>0</v>
      </c>
      <c r="O102" s="22">
        <f t="shared" si="77"/>
        <v>174.9</v>
      </c>
    </row>
    <row r="103" spans="1:15" ht="37.5" x14ac:dyDescent="0.2">
      <c r="A103" s="24"/>
      <c r="B103" s="3" t="s">
        <v>10</v>
      </c>
      <c r="C103" s="11">
        <v>902</v>
      </c>
      <c r="D103" s="11" t="s">
        <v>30</v>
      </c>
      <c r="E103" s="11" t="s">
        <v>15</v>
      </c>
      <c r="F103" s="11" t="s">
        <v>508</v>
      </c>
      <c r="G103" s="12">
        <v>600</v>
      </c>
      <c r="H103" s="10"/>
      <c r="I103" s="10"/>
      <c r="J103" s="31">
        <v>174.9</v>
      </c>
      <c r="K103" s="22"/>
      <c r="L103" s="45"/>
      <c r="M103" s="38"/>
      <c r="N103" s="22">
        <v>0</v>
      </c>
      <c r="O103" s="22">
        <f>J103+K103+L103+M103+N103</f>
        <v>174.9</v>
      </c>
    </row>
    <row r="104" spans="1:15" ht="38.25" customHeight="1" x14ac:dyDescent="0.2">
      <c r="A104" s="24"/>
      <c r="B104" s="14" t="s">
        <v>60</v>
      </c>
      <c r="C104" s="11">
        <v>902</v>
      </c>
      <c r="D104" s="13" t="s">
        <v>30</v>
      </c>
      <c r="E104" s="13" t="s">
        <v>15</v>
      </c>
      <c r="F104" s="11" t="s">
        <v>142</v>
      </c>
      <c r="G104" s="12" t="s">
        <v>0</v>
      </c>
      <c r="H104" s="10">
        <f t="shared" ref="H104:N105" si="78">H105</f>
        <v>339.2</v>
      </c>
      <c r="I104" s="10">
        <f t="shared" si="78"/>
        <v>0</v>
      </c>
      <c r="J104" s="31">
        <f t="shared" si="78"/>
        <v>339.2</v>
      </c>
      <c r="K104" s="10">
        <f t="shared" si="78"/>
        <v>0</v>
      </c>
      <c r="L104" s="47">
        <f t="shared" si="78"/>
        <v>0</v>
      </c>
      <c r="M104" s="40">
        <f t="shared" si="78"/>
        <v>0</v>
      </c>
      <c r="N104" s="10">
        <f t="shared" si="78"/>
        <v>0</v>
      </c>
      <c r="O104" s="22">
        <f>O105</f>
        <v>339.2</v>
      </c>
    </row>
    <row r="105" spans="1:15" ht="37.5" x14ac:dyDescent="0.2">
      <c r="A105" s="24"/>
      <c r="B105" s="3" t="s">
        <v>144</v>
      </c>
      <c r="C105" s="11">
        <v>902</v>
      </c>
      <c r="D105" s="13" t="s">
        <v>30</v>
      </c>
      <c r="E105" s="13" t="s">
        <v>15</v>
      </c>
      <c r="F105" s="11" t="s">
        <v>143</v>
      </c>
      <c r="G105" s="12" t="s">
        <v>0</v>
      </c>
      <c r="H105" s="10">
        <f t="shared" si="78"/>
        <v>339.2</v>
      </c>
      <c r="I105" s="10">
        <f t="shared" si="78"/>
        <v>0</v>
      </c>
      <c r="J105" s="31">
        <f t="shared" si="78"/>
        <v>339.2</v>
      </c>
      <c r="K105" s="10">
        <f t="shared" si="78"/>
        <v>0</v>
      </c>
      <c r="L105" s="47">
        <f t="shared" si="78"/>
        <v>0</v>
      </c>
      <c r="M105" s="40">
        <f t="shared" si="78"/>
        <v>0</v>
      </c>
      <c r="N105" s="10">
        <f t="shared" si="78"/>
        <v>0</v>
      </c>
      <c r="O105" s="22">
        <f>O106</f>
        <v>339.2</v>
      </c>
    </row>
    <row r="106" spans="1:15" ht="37.5" x14ac:dyDescent="0.2">
      <c r="A106" s="24"/>
      <c r="B106" s="3" t="s">
        <v>10</v>
      </c>
      <c r="C106" s="11">
        <v>902</v>
      </c>
      <c r="D106" s="13" t="s">
        <v>30</v>
      </c>
      <c r="E106" s="13" t="s">
        <v>15</v>
      </c>
      <c r="F106" s="11" t="s">
        <v>143</v>
      </c>
      <c r="G106" s="12" t="s">
        <v>11</v>
      </c>
      <c r="H106" s="10">
        <f>117.8+221.4</f>
        <v>339.2</v>
      </c>
      <c r="I106" s="10"/>
      <c r="J106" s="31">
        <f>H106+I106</f>
        <v>339.2</v>
      </c>
      <c r="K106" s="22"/>
      <c r="L106" s="45"/>
      <c r="M106" s="38"/>
      <c r="N106" s="22"/>
      <c r="O106" s="22">
        <f>J106+K106+M106+N106+L106</f>
        <v>339.2</v>
      </c>
    </row>
    <row r="107" spans="1:15" ht="39" customHeight="1" x14ac:dyDescent="0.2">
      <c r="A107" s="24"/>
      <c r="B107" s="3" t="s">
        <v>367</v>
      </c>
      <c r="C107" s="11">
        <v>902</v>
      </c>
      <c r="D107" s="13" t="s">
        <v>30</v>
      </c>
      <c r="E107" s="13" t="s">
        <v>15</v>
      </c>
      <c r="F107" s="11" t="s">
        <v>208</v>
      </c>
      <c r="G107" s="12"/>
      <c r="H107" s="10"/>
      <c r="I107" s="10"/>
      <c r="J107" s="31">
        <f>J108</f>
        <v>53973.04</v>
      </c>
      <c r="K107" s="10">
        <f t="shared" ref="K107:O111" si="79">K108</f>
        <v>0</v>
      </c>
      <c r="L107" s="47">
        <f t="shared" si="79"/>
        <v>0</v>
      </c>
      <c r="M107" s="40">
        <f t="shared" si="79"/>
        <v>0</v>
      </c>
      <c r="N107" s="10">
        <f t="shared" si="79"/>
        <v>-1618.5989999999999</v>
      </c>
      <c r="O107" s="22">
        <f t="shared" si="79"/>
        <v>53906.9784</v>
      </c>
    </row>
    <row r="108" spans="1:15" ht="18.75" x14ac:dyDescent="0.2">
      <c r="A108" s="24"/>
      <c r="B108" s="3" t="s">
        <v>475</v>
      </c>
      <c r="C108" s="11">
        <v>902</v>
      </c>
      <c r="D108" s="13" t="s">
        <v>30</v>
      </c>
      <c r="E108" s="13" t="s">
        <v>15</v>
      </c>
      <c r="F108" s="11" t="s">
        <v>368</v>
      </c>
      <c r="G108" s="12"/>
      <c r="H108" s="10"/>
      <c r="I108" s="10"/>
      <c r="J108" s="31">
        <f>J111</f>
        <v>53973.04</v>
      </c>
      <c r="K108" s="10">
        <f>K111</f>
        <v>0</v>
      </c>
      <c r="L108" s="47">
        <f>L111</f>
        <v>0</v>
      </c>
      <c r="M108" s="40">
        <f>M111</f>
        <v>0</v>
      </c>
      <c r="N108" s="10">
        <f>N111</f>
        <v>-1618.5989999999999</v>
      </c>
      <c r="O108" s="22">
        <f>O111+O109</f>
        <v>53906.9784</v>
      </c>
    </row>
    <row r="109" spans="1:15" ht="37.5" x14ac:dyDescent="0.2">
      <c r="A109" s="24"/>
      <c r="B109" s="3" t="s">
        <v>521</v>
      </c>
      <c r="C109" s="11">
        <v>902</v>
      </c>
      <c r="D109" s="13" t="s">
        <v>30</v>
      </c>
      <c r="E109" s="13" t="s">
        <v>15</v>
      </c>
      <c r="F109" s="11" t="s">
        <v>507</v>
      </c>
      <c r="G109" s="12"/>
      <c r="H109" s="10"/>
      <c r="I109" s="10"/>
      <c r="J109" s="31"/>
      <c r="K109" s="10"/>
      <c r="L109" s="47"/>
      <c r="M109" s="40"/>
      <c r="N109" s="10"/>
      <c r="O109" s="22">
        <f>O110</f>
        <v>1554.1673000000001</v>
      </c>
    </row>
    <row r="110" spans="1:15" ht="37.5" x14ac:dyDescent="0.2">
      <c r="A110" s="24"/>
      <c r="B110" s="3" t="s">
        <v>43</v>
      </c>
      <c r="C110" s="11">
        <v>902</v>
      </c>
      <c r="D110" s="13" t="s">
        <v>30</v>
      </c>
      <c r="E110" s="13" t="s">
        <v>15</v>
      </c>
      <c r="F110" s="11" t="s">
        <v>507</v>
      </c>
      <c r="G110" s="12">
        <v>600</v>
      </c>
      <c r="H110" s="10"/>
      <c r="I110" s="10"/>
      <c r="J110" s="31"/>
      <c r="K110" s="10"/>
      <c r="L110" s="47"/>
      <c r="M110" s="40"/>
      <c r="N110" s="10"/>
      <c r="O110" s="22">
        <v>1554.1673000000001</v>
      </c>
    </row>
    <row r="111" spans="1:15" ht="37.5" x14ac:dyDescent="0.2">
      <c r="A111" s="24"/>
      <c r="B111" s="3" t="s">
        <v>474</v>
      </c>
      <c r="C111" s="11">
        <v>902</v>
      </c>
      <c r="D111" s="13" t="s">
        <v>30</v>
      </c>
      <c r="E111" s="13" t="s">
        <v>15</v>
      </c>
      <c r="F111" s="11" t="s">
        <v>473</v>
      </c>
      <c r="G111" s="12"/>
      <c r="H111" s="10"/>
      <c r="I111" s="10"/>
      <c r="J111" s="31">
        <f>J112</f>
        <v>53973.04</v>
      </c>
      <c r="K111" s="10">
        <f t="shared" si="79"/>
        <v>0</v>
      </c>
      <c r="L111" s="47">
        <f t="shared" si="79"/>
        <v>0</v>
      </c>
      <c r="M111" s="40">
        <f t="shared" si="79"/>
        <v>0</v>
      </c>
      <c r="N111" s="10">
        <f t="shared" si="79"/>
        <v>-1618.5989999999999</v>
      </c>
      <c r="O111" s="22">
        <f t="shared" si="79"/>
        <v>52352.811099999999</v>
      </c>
    </row>
    <row r="112" spans="1:15" ht="37.5" x14ac:dyDescent="0.2">
      <c r="A112" s="24"/>
      <c r="B112" s="3" t="s">
        <v>10</v>
      </c>
      <c r="C112" s="11">
        <v>902</v>
      </c>
      <c r="D112" s="13" t="s">
        <v>30</v>
      </c>
      <c r="E112" s="13" t="s">
        <v>15</v>
      </c>
      <c r="F112" s="11" t="s">
        <v>473</v>
      </c>
      <c r="G112" s="12">
        <v>600</v>
      </c>
      <c r="H112" s="10"/>
      <c r="I112" s="10"/>
      <c r="J112" s="31">
        <v>53973.04</v>
      </c>
      <c r="K112" s="22"/>
      <c r="L112" s="45"/>
      <c r="M112" s="38"/>
      <c r="N112" s="38">
        <v>-1618.5989999999999</v>
      </c>
      <c r="O112" s="22">
        <f>52354.441-1.6299</f>
        <v>52352.811099999999</v>
      </c>
    </row>
    <row r="113" spans="1:15" ht="23.25" customHeight="1" x14ac:dyDescent="0.2">
      <c r="A113" s="24"/>
      <c r="B113" s="3" t="s">
        <v>129</v>
      </c>
      <c r="C113" s="11">
        <v>902</v>
      </c>
      <c r="D113" s="13" t="s">
        <v>30</v>
      </c>
      <c r="E113" s="13" t="s">
        <v>15</v>
      </c>
      <c r="F113" s="11" t="s">
        <v>140</v>
      </c>
      <c r="G113" s="12"/>
      <c r="H113" s="10">
        <f t="shared" ref="H113:N114" si="80">H114</f>
        <v>10</v>
      </c>
      <c r="I113" s="10">
        <f t="shared" si="80"/>
        <v>0</v>
      </c>
      <c r="J113" s="31">
        <f t="shared" si="80"/>
        <v>10</v>
      </c>
      <c r="K113" s="10">
        <f t="shared" si="80"/>
        <v>0</v>
      </c>
      <c r="L113" s="47">
        <f t="shared" si="80"/>
        <v>0</v>
      </c>
      <c r="M113" s="40">
        <f t="shared" si="80"/>
        <v>0</v>
      </c>
      <c r="N113" s="10">
        <f t="shared" si="80"/>
        <v>0</v>
      </c>
      <c r="O113" s="22">
        <f>O114</f>
        <v>10</v>
      </c>
    </row>
    <row r="114" spans="1:15" ht="18.75" x14ac:dyDescent="0.2">
      <c r="A114" s="24"/>
      <c r="B114" s="3" t="s">
        <v>348</v>
      </c>
      <c r="C114" s="11">
        <v>902</v>
      </c>
      <c r="D114" s="13" t="s">
        <v>30</v>
      </c>
      <c r="E114" s="13" t="s">
        <v>15</v>
      </c>
      <c r="F114" s="11" t="s">
        <v>347</v>
      </c>
      <c r="G114" s="12"/>
      <c r="H114" s="10">
        <f t="shared" si="80"/>
        <v>10</v>
      </c>
      <c r="I114" s="10">
        <f t="shared" si="80"/>
        <v>0</v>
      </c>
      <c r="J114" s="31">
        <f t="shared" si="80"/>
        <v>10</v>
      </c>
      <c r="K114" s="10">
        <f t="shared" si="80"/>
        <v>0</v>
      </c>
      <c r="L114" s="47">
        <f t="shared" si="80"/>
        <v>0</v>
      </c>
      <c r="M114" s="40">
        <f t="shared" si="80"/>
        <v>0</v>
      </c>
      <c r="N114" s="10">
        <f t="shared" si="80"/>
        <v>0</v>
      </c>
      <c r="O114" s="22">
        <f>O115</f>
        <v>10</v>
      </c>
    </row>
    <row r="115" spans="1:15" ht="37.5" x14ac:dyDescent="0.2">
      <c r="A115" s="24"/>
      <c r="B115" s="3" t="s">
        <v>6</v>
      </c>
      <c r="C115" s="11">
        <v>902</v>
      </c>
      <c r="D115" s="13" t="s">
        <v>30</v>
      </c>
      <c r="E115" s="13" t="s">
        <v>15</v>
      </c>
      <c r="F115" s="11" t="s">
        <v>347</v>
      </c>
      <c r="G115" s="12">
        <v>600</v>
      </c>
      <c r="H115" s="10">
        <v>10</v>
      </c>
      <c r="I115" s="10"/>
      <c r="J115" s="31">
        <f>H115+I115</f>
        <v>10</v>
      </c>
      <c r="K115" s="22"/>
      <c r="L115" s="45"/>
      <c r="M115" s="38"/>
      <c r="N115" s="22"/>
      <c r="O115" s="22">
        <f>J115+K115+M115+N115+L115</f>
        <v>10</v>
      </c>
    </row>
    <row r="116" spans="1:15" ht="18.75" x14ac:dyDescent="0.2">
      <c r="A116" s="24" t="s">
        <v>0</v>
      </c>
      <c r="B116" s="3" t="s">
        <v>32</v>
      </c>
      <c r="C116" s="11">
        <v>902</v>
      </c>
      <c r="D116" s="11" t="s">
        <v>30</v>
      </c>
      <c r="E116" s="11" t="s">
        <v>4</v>
      </c>
      <c r="F116" s="11" t="s">
        <v>0</v>
      </c>
      <c r="G116" s="12" t="s">
        <v>0</v>
      </c>
      <c r="H116" s="10">
        <f t="shared" ref="H116:N117" si="81">H117</f>
        <v>20404.5</v>
      </c>
      <c r="I116" s="10">
        <f t="shared" si="81"/>
        <v>0</v>
      </c>
      <c r="J116" s="31">
        <f>J117+J124</f>
        <v>23424.6</v>
      </c>
      <c r="K116" s="22">
        <f>K117+K124</f>
        <v>105</v>
      </c>
      <c r="L116" s="47">
        <f t="shared" si="81"/>
        <v>0</v>
      </c>
      <c r="M116" s="40">
        <f t="shared" si="81"/>
        <v>0</v>
      </c>
      <c r="N116" s="22">
        <f>N117+N124</f>
        <v>0</v>
      </c>
      <c r="O116" s="22">
        <f>O117+O124</f>
        <v>23529.599999999999</v>
      </c>
    </row>
    <row r="117" spans="1:15" ht="37.5" x14ac:dyDescent="0.2">
      <c r="A117" s="24"/>
      <c r="B117" s="14" t="s">
        <v>61</v>
      </c>
      <c r="C117" s="11">
        <v>902</v>
      </c>
      <c r="D117" s="11" t="s">
        <v>30</v>
      </c>
      <c r="E117" s="11" t="s">
        <v>4</v>
      </c>
      <c r="F117" s="11" t="s">
        <v>134</v>
      </c>
      <c r="G117" s="12" t="s">
        <v>0</v>
      </c>
      <c r="H117" s="10">
        <f t="shared" si="81"/>
        <v>20404.5</v>
      </c>
      <c r="I117" s="10">
        <f t="shared" si="81"/>
        <v>0</v>
      </c>
      <c r="J117" s="31">
        <f t="shared" si="81"/>
        <v>23415.485999999997</v>
      </c>
      <c r="K117" s="10">
        <f t="shared" si="81"/>
        <v>105</v>
      </c>
      <c r="L117" s="47">
        <f t="shared" si="81"/>
        <v>0</v>
      </c>
      <c r="M117" s="40">
        <f t="shared" si="81"/>
        <v>0</v>
      </c>
      <c r="N117" s="10">
        <f t="shared" si="81"/>
        <v>0</v>
      </c>
      <c r="O117" s="22">
        <f>O118</f>
        <v>23520.485999999997</v>
      </c>
    </row>
    <row r="118" spans="1:15" s="55" customFormat="1" ht="37.5" x14ac:dyDescent="0.2">
      <c r="A118" s="29" t="s">
        <v>0</v>
      </c>
      <c r="B118" s="3" t="s">
        <v>67</v>
      </c>
      <c r="C118" s="11">
        <v>902</v>
      </c>
      <c r="D118" s="11" t="s">
        <v>30</v>
      </c>
      <c r="E118" s="11" t="s">
        <v>4</v>
      </c>
      <c r="F118" s="11" t="s">
        <v>150</v>
      </c>
      <c r="G118" s="12" t="s">
        <v>0</v>
      </c>
      <c r="H118" s="10">
        <f t="shared" ref="H118:O118" si="82">H119+H127+H132</f>
        <v>20404.5</v>
      </c>
      <c r="I118" s="10">
        <f t="shared" si="82"/>
        <v>0</v>
      </c>
      <c r="J118" s="31">
        <f t="shared" si="82"/>
        <v>23415.485999999997</v>
      </c>
      <c r="K118" s="10">
        <f t="shared" si="82"/>
        <v>105</v>
      </c>
      <c r="L118" s="47">
        <f t="shared" si="82"/>
        <v>0</v>
      </c>
      <c r="M118" s="40">
        <f t="shared" si="82"/>
        <v>0</v>
      </c>
      <c r="N118" s="10">
        <f t="shared" si="82"/>
        <v>0</v>
      </c>
      <c r="O118" s="22">
        <f t="shared" si="82"/>
        <v>23520.485999999997</v>
      </c>
    </row>
    <row r="119" spans="1:15" ht="37.5" x14ac:dyDescent="0.2">
      <c r="A119" s="24" t="s">
        <v>0</v>
      </c>
      <c r="B119" s="3" t="s">
        <v>259</v>
      </c>
      <c r="C119" s="11">
        <v>902</v>
      </c>
      <c r="D119" s="11" t="s">
        <v>30</v>
      </c>
      <c r="E119" s="11" t="s">
        <v>4</v>
      </c>
      <c r="F119" s="11" t="s">
        <v>260</v>
      </c>
      <c r="G119" s="12"/>
      <c r="H119" s="10">
        <f t="shared" ref="H119:N119" si="83">H120</f>
        <v>1715.5</v>
      </c>
      <c r="I119" s="10">
        <f t="shared" si="83"/>
        <v>0</v>
      </c>
      <c r="J119" s="31">
        <f t="shared" si="83"/>
        <v>1793.386</v>
      </c>
      <c r="K119" s="10">
        <f t="shared" si="83"/>
        <v>-80</v>
      </c>
      <c r="L119" s="47">
        <f t="shared" si="83"/>
        <v>0</v>
      </c>
      <c r="M119" s="40">
        <f t="shared" si="83"/>
        <v>0</v>
      </c>
      <c r="N119" s="10">
        <f t="shared" si="83"/>
        <v>0</v>
      </c>
      <c r="O119" s="22">
        <f>O120</f>
        <v>1713.386</v>
      </c>
    </row>
    <row r="120" spans="1:15" ht="18.75" x14ac:dyDescent="0.2">
      <c r="A120" s="24" t="s">
        <v>0</v>
      </c>
      <c r="B120" s="3" t="s">
        <v>68</v>
      </c>
      <c r="C120" s="11">
        <v>902</v>
      </c>
      <c r="D120" s="11" t="s">
        <v>30</v>
      </c>
      <c r="E120" s="11" t="s">
        <v>4</v>
      </c>
      <c r="F120" s="11" t="s">
        <v>151</v>
      </c>
      <c r="G120" s="12" t="s">
        <v>0</v>
      </c>
      <c r="H120" s="10">
        <f t="shared" ref="H120:O120" si="84">H121+H122+H123</f>
        <v>1715.5</v>
      </c>
      <c r="I120" s="10">
        <f t="shared" si="84"/>
        <v>0</v>
      </c>
      <c r="J120" s="31">
        <f t="shared" si="84"/>
        <v>1793.386</v>
      </c>
      <c r="K120" s="10">
        <f t="shared" si="84"/>
        <v>-80</v>
      </c>
      <c r="L120" s="47">
        <f t="shared" si="84"/>
        <v>0</v>
      </c>
      <c r="M120" s="40">
        <f t="shared" si="84"/>
        <v>0</v>
      </c>
      <c r="N120" s="10">
        <f t="shared" si="84"/>
        <v>0</v>
      </c>
      <c r="O120" s="22">
        <f t="shared" si="84"/>
        <v>1713.386</v>
      </c>
    </row>
    <row r="121" spans="1:15" ht="75" x14ac:dyDescent="0.2">
      <c r="A121" s="24" t="s">
        <v>0</v>
      </c>
      <c r="B121" s="3" t="s">
        <v>16</v>
      </c>
      <c r="C121" s="11">
        <v>902</v>
      </c>
      <c r="D121" s="11" t="s">
        <v>30</v>
      </c>
      <c r="E121" s="11" t="s">
        <v>4</v>
      </c>
      <c r="F121" s="11" t="s">
        <v>151</v>
      </c>
      <c r="G121" s="12" t="s">
        <v>17</v>
      </c>
      <c r="H121" s="10">
        <v>1662.8</v>
      </c>
      <c r="I121" s="10"/>
      <c r="J121" s="31">
        <v>1562.8</v>
      </c>
      <c r="K121" s="22">
        <v>0</v>
      </c>
      <c r="L121" s="45"/>
      <c r="M121" s="38"/>
      <c r="N121" s="22"/>
      <c r="O121" s="22">
        <f>J121+K121+M121+N121+L121</f>
        <v>1562.8</v>
      </c>
    </row>
    <row r="122" spans="1:15" ht="37.5" x14ac:dyDescent="0.2">
      <c r="A122" s="24"/>
      <c r="B122" s="3" t="s">
        <v>166</v>
      </c>
      <c r="C122" s="11">
        <v>902</v>
      </c>
      <c r="D122" s="11" t="s">
        <v>30</v>
      </c>
      <c r="E122" s="11" t="s">
        <v>4</v>
      </c>
      <c r="F122" s="11" t="s">
        <v>151</v>
      </c>
      <c r="G122" s="12" t="s">
        <v>7</v>
      </c>
      <c r="H122" s="10">
        <v>51.7</v>
      </c>
      <c r="I122" s="10"/>
      <c r="J122" s="31">
        <v>230.18600000000001</v>
      </c>
      <c r="K122" s="38">
        <v>-80</v>
      </c>
      <c r="L122" s="45"/>
      <c r="M122" s="38"/>
      <c r="N122" s="22"/>
      <c r="O122" s="22">
        <f>J122+K122+M122+N122+L122</f>
        <v>150.18600000000001</v>
      </c>
    </row>
    <row r="123" spans="1:15" ht="18.75" x14ac:dyDescent="0.2">
      <c r="A123" s="24"/>
      <c r="B123" s="3" t="s">
        <v>18</v>
      </c>
      <c r="C123" s="11">
        <v>902</v>
      </c>
      <c r="D123" s="11" t="s">
        <v>30</v>
      </c>
      <c r="E123" s="11" t="s">
        <v>4</v>
      </c>
      <c r="F123" s="11" t="s">
        <v>151</v>
      </c>
      <c r="G123" s="12" t="s">
        <v>19</v>
      </c>
      <c r="H123" s="10">
        <v>1</v>
      </c>
      <c r="I123" s="10"/>
      <c r="J123" s="31">
        <v>0.4</v>
      </c>
      <c r="K123" s="22">
        <v>0</v>
      </c>
      <c r="L123" s="45"/>
      <c r="M123" s="38"/>
      <c r="N123" s="22"/>
      <c r="O123" s="22">
        <f>J123+K123+M123+N123+L123</f>
        <v>0.4</v>
      </c>
    </row>
    <row r="124" spans="1:15" ht="18.75" x14ac:dyDescent="0.2">
      <c r="A124" s="24"/>
      <c r="B124" s="32" t="s">
        <v>26</v>
      </c>
      <c r="C124" s="11">
        <v>902</v>
      </c>
      <c r="D124" s="11" t="s">
        <v>30</v>
      </c>
      <c r="E124" s="11" t="s">
        <v>4</v>
      </c>
      <c r="F124" s="11" t="s">
        <v>131</v>
      </c>
      <c r="G124" s="12"/>
      <c r="H124" s="10"/>
      <c r="I124" s="10"/>
      <c r="J124" s="31">
        <f>J125</f>
        <v>9.1140000000000008</v>
      </c>
      <c r="K124" s="22">
        <f>K125</f>
        <v>0</v>
      </c>
      <c r="L124" s="45"/>
      <c r="M124" s="38"/>
      <c r="N124" s="22">
        <f>N125</f>
        <v>0</v>
      </c>
      <c r="O124" s="22">
        <f>O125</f>
        <v>9.1140000000000008</v>
      </c>
    </row>
    <row r="125" spans="1:15" ht="37.5" x14ac:dyDescent="0.2">
      <c r="A125" s="24"/>
      <c r="B125" s="32" t="s">
        <v>497</v>
      </c>
      <c r="C125" s="11">
        <v>902</v>
      </c>
      <c r="D125" s="11" t="s">
        <v>30</v>
      </c>
      <c r="E125" s="11" t="s">
        <v>4</v>
      </c>
      <c r="F125" s="11" t="s">
        <v>496</v>
      </c>
      <c r="G125" s="12"/>
      <c r="H125" s="10"/>
      <c r="I125" s="10"/>
      <c r="J125" s="31">
        <f>J126</f>
        <v>9.1140000000000008</v>
      </c>
      <c r="K125" s="22">
        <f>K126</f>
        <v>0</v>
      </c>
      <c r="L125" s="45"/>
      <c r="M125" s="38"/>
      <c r="N125" s="22">
        <f>N126</f>
        <v>0</v>
      </c>
      <c r="O125" s="22">
        <f>O126</f>
        <v>9.1140000000000008</v>
      </c>
    </row>
    <row r="126" spans="1:15" ht="75" x14ac:dyDescent="0.2">
      <c r="A126" s="24"/>
      <c r="B126" s="3" t="s">
        <v>16</v>
      </c>
      <c r="C126" s="11">
        <v>902</v>
      </c>
      <c r="D126" s="11" t="s">
        <v>30</v>
      </c>
      <c r="E126" s="11" t="s">
        <v>4</v>
      </c>
      <c r="F126" s="11" t="s">
        <v>496</v>
      </c>
      <c r="G126" s="12" t="s">
        <v>17</v>
      </c>
      <c r="H126" s="10"/>
      <c r="I126" s="10"/>
      <c r="J126" s="31">
        <v>9.1140000000000008</v>
      </c>
      <c r="K126" s="22">
        <v>0</v>
      </c>
      <c r="L126" s="45"/>
      <c r="M126" s="38"/>
      <c r="N126" s="22">
        <v>0</v>
      </c>
      <c r="O126" s="22">
        <f>J126+K126+L126+M126+N126</f>
        <v>9.1140000000000008</v>
      </c>
    </row>
    <row r="127" spans="1:15" ht="56.25" x14ac:dyDescent="0.2">
      <c r="A127" s="24"/>
      <c r="B127" s="3" t="s">
        <v>261</v>
      </c>
      <c r="C127" s="11">
        <v>902</v>
      </c>
      <c r="D127" s="11" t="s">
        <v>30</v>
      </c>
      <c r="E127" s="11" t="s">
        <v>4</v>
      </c>
      <c r="F127" s="11" t="s">
        <v>262</v>
      </c>
      <c r="G127" s="12"/>
      <c r="H127" s="10">
        <f t="shared" ref="H127:N127" si="85">H128</f>
        <v>3537.7</v>
      </c>
      <c r="I127" s="10">
        <f t="shared" si="85"/>
        <v>0</v>
      </c>
      <c r="J127" s="31">
        <f t="shared" si="85"/>
        <v>4750.8</v>
      </c>
      <c r="K127" s="10">
        <f t="shared" si="85"/>
        <v>185</v>
      </c>
      <c r="L127" s="47">
        <f t="shared" si="85"/>
        <v>0</v>
      </c>
      <c r="M127" s="40">
        <f t="shared" si="85"/>
        <v>0</v>
      </c>
      <c r="N127" s="10">
        <f t="shared" si="85"/>
        <v>0</v>
      </c>
      <c r="O127" s="22">
        <f>O128</f>
        <v>4935.8</v>
      </c>
    </row>
    <row r="128" spans="1:15" ht="37.5" x14ac:dyDescent="0.2">
      <c r="A128" s="24" t="s">
        <v>0</v>
      </c>
      <c r="B128" s="3" t="s">
        <v>263</v>
      </c>
      <c r="C128" s="11">
        <v>902</v>
      </c>
      <c r="D128" s="11" t="s">
        <v>30</v>
      </c>
      <c r="E128" s="11" t="s">
        <v>4</v>
      </c>
      <c r="F128" s="11" t="s">
        <v>152</v>
      </c>
      <c r="G128" s="12" t="s">
        <v>0</v>
      </c>
      <c r="H128" s="10">
        <f t="shared" ref="H128:J128" si="86">H129+H130+H131</f>
        <v>3537.7</v>
      </c>
      <c r="I128" s="10">
        <f t="shared" si="86"/>
        <v>0</v>
      </c>
      <c r="J128" s="31">
        <f t="shared" si="86"/>
        <v>4750.8</v>
      </c>
      <c r="K128" s="10">
        <f t="shared" ref="K128:N128" si="87">K129+K130+K131</f>
        <v>185</v>
      </c>
      <c r="L128" s="47">
        <f t="shared" ref="L128" si="88">L129+L130+L131</f>
        <v>0</v>
      </c>
      <c r="M128" s="40">
        <f t="shared" si="87"/>
        <v>0</v>
      </c>
      <c r="N128" s="10">
        <f t="shared" si="87"/>
        <v>0</v>
      </c>
      <c r="O128" s="22">
        <f>O129+O130+O131</f>
        <v>4935.8</v>
      </c>
    </row>
    <row r="129" spans="1:18" ht="75" x14ac:dyDescent="0.2">
      <c r="A129" s="24" t="s">
        <v>0</v>
      </c>
      <c r="B129" s="3" t="s">
        <v>16</v>
      </c>
      <c r="C129" s="11">
        <v>902</v>
      </c>
      <c r="D129" s="11" t="s">
        <v>30</v>
      </c>
      <c r="E129" s="11" t="s">
        <v>4</v>
      </c>
      <c r="F129" s="11" t="s">
        <v>152</v>
      </c>
      <c r="G129" s="12" t="s">
        <v>17</v>
      </c>
      <c r="H129" s="10">
        <v>3376.6</v>
      </c>
      <c r="I129" s="10"/>
      <c r="J129" s="31">
        <f t="shared" ref="J129" si="89">H129+I129</f>
        <v>3376.6</v>
      </c>
      <c r="K129" s="22"/>
      <c r="L129" s="45"/>
      <c r="M129" s="38"/>
      <c r="N129" s="22"/>
      <c r="O129" s="22">
        <f>J129+K129+M129+N129+L129</f>
        <v>3376.6</v>
      </c>
    </row>
    <row r="130" spans="1:18" ht="37.5" x14ac:dyDescent="0.2">
      <c r="A130" s="24"/>
      <c r="B130" s="3" t="s">
        <v>166</v>
      </c>
      <c r="C130" s="11">
        <v>902</v>
      </c>
      <c r="D130" s="11" t="s">
        <v>30</v>
      </c>
      <c r="E130" s="11" t="s">
        <v>4</v>
      </c>
      <c r="F130" s="11" t="s">
        <v>152</v>
      </c>
      <c r="G130" s="12" t="s">
        <v>7</v>
      </c>
      <c r="H130" s="10">
        <v>159.4</v>
      </c>
      <c r="I130" s="10"/>
      <c r="J130" s="31">
        <v>1373.5</v>
      </c>
      <c r="K130" s="38">
        <f>105+80</f>
        <v>185</v>
      </c>
      <c r="L130" s="45"/>
      <c r="M130" s="38">
        <v>0</v>
      </c>
      <c r="N130" s="22"/>
      <c r="O130" s="22">
        <f>J130+K130+M130+N130+L130</f>
        <v>1558.5</v>
      </c>
    </row>
    <row r="131" spans="1:18" ht="18.75" x14ac:dyDescent="0.2">
      <c r="A131" s="24"/>
      <c r="B131" s="3" t="s">
        <v>18</v>
      </c>
      <c r="C131" s="11">
        <v>902</v>
      </c>
      <c r="D131" s="11" t="s">
        <v>30</v>
      </c>
      <c r="E131" s="11" t="s">
        <v>4</v>
      </c>
      <c r="F131" s="11" t="s">
        <v>152</v>
      </c>
      <c r="G131" s="12" t="s">
        <v>19</v>
      </c>
      <c r="H131" s="10">
        <v>1.7</v>
      </c>
      <c r="I131" s="10"/>
      <c r="J131" s="31">
        <v>0.7</v>
      </c>
      <c r="K131" s="22">
        <v>0</v>
      </c>
      <c r="L131" s="45"/>
      <c r="M131" s="38"/>
      <c r="N131" s="22"/>
      <c r="O131" s="22">
        <f>J131+K131+M131+N131+L131</f>
        <v>0.7</v>
      </c>
    </row>
    <row r="132" spans="1:18" ht="56.25" x14ac:dyDescent="0.2">
      <c r="A132" s="24"/>
      <c r="B132" s="3" t="s">
        <v>264</v>
      </c>
      <c r="C132" s="11">
        <v>902</v>
      </c>
      <c r="D132" s="11" t="s">
        <v>30</v>
      </c>
      <c r="E132" s="11" t="s">
        <v>4</v>
      </c>
      <c r="F132" s="11" t="s">
        <v>288</v>
      </c>
      <c r="G132" s="12"/>
      <c r="H132" s="10">
        <f t="shared" ref="H132:N132" si="90">H133</f>
        <v>15151.3</v>
      </c>
      <c r="I132" s="10">
        <f t="shared" si="90"/>
        <v>0</v>
      </c>
      <c r="J132" s="31">
        <f t="shared" si="90"/>
        <v>16871.3</v>
      </c>
      <c r="K132" s="10">
        <f t="shared" si="90"/>
        <v>0</v>
      </c>
      <c r="L132" s="47">
        <f t="shared" si="90"/>
        <v>0</v>
      </c>
      <c r="M132" s="40">
        <f t="shared" si="90"/>
        <v>0</v>
      </c>
      <c r="N132" s="10">
        <f t="shared" si="90"/>
        <v>0</v>
      </c>
      <c r="O132" s="22">
        <f>O133</f>
        <v>16871.3</v>
      </c>
    </row>
    <row r="133" spans="1:18" ht="37.5" x14ac:dyDescent="0.2">
      <c r="A133" s="24" t="s">
        <v>0</v>
      </c>
      <c r="B133" s="3" t="s">
        <v>263</v>
      </c>
      <c r="C133" s="11">
        <v>902</v>
      </c>
      <c r="D133" s="11" t="s">
        <v>30</v>
      </c>
      <c r="E133" s="11" t="s">
        <v>4</v>
      </c>
      <c r="F133" s="11" t="s">
        <v>154</v>
      </c>
      <c r="G133" s="12" t="s">
        <v>0</v>
      </c>
      <c r="H133" s="10">
        <f>H134+H135+H136</f>
        <v>15151.3</v>
      </c>
      <c r="I133" s="10">
        <f>I134+I135+I136</f>
        <v>0</v>
      </c>
      <c r="J133" s="31">
        <f>J134+J135+J136</f>
        <v>16871.3</v>
      </c>
      <c r="K133" s="10">
        <f t="shared" ref="K133:N133" si="91">K134+K135+K136</f>
        <v>0</v>
      </c>
      <c r="L133" s="47">
        <f t="shared" ref="L133" si="92">L134+L135+L136</f>
        <v>0</v>
      </c>
      <c r="M133" s="40">
        <f t="shared" si="91"/>
        <v>0</v>
      </c>
      <c r="N133" s="10">
        <f t="shared" si="91"/>
        <v>0</v>
      </c>
      <c r="O133" s="22">
        <f>O134+O135+O136</f>
        <v>16871.3</v>
      </c>
    </row>
    <row r="134" spans="1:18" ht="75" x14ac:dyDescent="0.2">
      <c r="A134" s="24" t="s">
        <v>0</v>
      </c>
      <c r="B134" s="3" t="s">
        <v>16</v>
      </c>
      <c r="C134" s="11">
        <v>902</v>
      </c>
      <c r="D134" s="11" t="s">
        <v>30</v>
      </c>
      <c r="E134" s="11" t="s">
        <v>4</v>
      </c>
      <c r="F134" s="11" t="s">
        <v>154</v>
      </c>
      <c r="G134" s="12" t="s">
        <v>17</v>
      </c>
      <c r="H134" s="10">
        <v>14640.8</v>
      </c>
      <c r="I134" s="10"/>
      <c r="J134" s="31">
        <v>14190.8</v>
      </c>
      <c r="K134" s="38">
        <f>-156-11.4-24.4-10.6</f>
        <v>-202.4</v>
      </c>
      <c r="L134" s="45"/>
      <c r="M134" s="38"/>
      <c r="N134" s="22"/>
      <c r="O134" s="22">
        <f>J134+K134+M134+N134+L134</f>
        <v>13988.4</v>
      </c>
    </row>
    <row r="135" spans="1:18" ht="37.5" x14ac:dyDescent="0.2">
      <c r="A135" s="28"/>
      <c r="B135" s="3" t="s">
        <v>166</v>
      </c>
      <c r="C135" s="11">
        <v>902</v>
      </c>
      <c r="D135" s="11" t="s">
        <v>30</v>
      </c>
      <c r="E135" s="11" t="s">
        <v>4</v>
      </c>
      <c r="F135" s="11" t="s">
        <v>154</v>
      </c>
      <c r="G135" s="12" t="s">
        <v>7</v>
      </c>
      <c r="H135" s="10">
        <v>499</v>
      </c>
      <c r="I135" s="10"/>
      <c r="J135" s="31">
        <v>2669</v>
      </c>
      <c r="K135" s="38">
        <f>152.5+14.9+35</f>
        <v>202.4</v>
      </c>
      <c r="L135" s="45"/>
      <c r="M135" s="38">
        <v>0</v>
      </c>
      <c r="N135" s="22"/>
      <c r="O135" s="22">
        <f>J135+K135+M135+N135+L135</f>
        <v>2871.4</v>
      </c>
    </row>
    <row r="136" spans="1:18" ht="18.75" x14ac:dyDescent="0.2">
      <c r="A136" s="24" t="s">
        <v>0</v>
      </c>
      <c r="B136" s="3" t="s">
        <v>18</v>
      </c>
      <c r="C136" s="11">
        <v>902</v>
      </c>
      <c r="D136" s="11" t="s">
        <v>30</v>
      </c>
      <c r="E136" s="11" t="s">
        <v>4</v>
      </c>
      <c r="F136" s="11" t="s">
        <v>154</v>
      </c>
      <c r="G136" s="12" t="s">
        <v>19</v>
      </c>
      <c r="H136" s="10">
        <v>11.5</v>
      </c>
      <c r="I136" s="10"/>
      <c r="J136" s="31">
        <f t="shared" ref="J136" si="93">H136+I136</f>
        <v>11.5</v>
      </c>
      <c r="K136" s="22"/>
      <c r="L136" s="45"/>
      <c r="M136" s="38"/>
      <c r="N136" s="22"/>
      <c r="O136" s="22">
        <f>J136+K136+M136+N136+L136</f>
        <v>11.5</v>
      </c>
    </row>
    <row r="137" spans="1:18" ht="37.5" x14ac:dyDescent="0.2">
      <c r="A137" s="28">
        <v>3</v>
      </c>
      <c r="B137" s="7" t="s">
        <v>69</v>
      </c>
      <c r="C137" s="8">
        <v>903</v>
      </c>
      <c r="D137" s="8" t="s">
        <v>0</v>
      </c>
      <c r="E137" s="8" t="s">
        <v>0</v>
      </c>
      <c r="F137" s="8" t="s">
        <v>0</v>
      </c>
      <c r="G137" s="9" t="s">
        <v>0</v>
      </c>
      <c r="H137" s="10">
        <f t="shared" ref="H137:I137" si="94">H138+H158</f>
        <v>18152.599999999999</v>
      </c>
      <c r="I137" s="10">
        <f t="shared" si="94"/>
        <v>4795.6000000000004</v>
      </c>
      <c r="J137" s="23">
        <f t="shared" ref="J137" si="95">J138+J158</f>
        <v>20054.600000000002</v>
      </c>
      <c r="K137" s="23">
        <f t="shared" ref="K137:N137" si="96">K138+K158</f>
        <v>0</v>
      </c>
      <c r="L137" s="48">
        <f t="shared" ref="L137" si="97">L138+L158</f>
        <v>0</v>
      </c>
      <c r="M137" s="39">
        <f t="shared" si="96"/>
        <v>0</v>
      </c>
      <c r="N137" s="16">
        <f t="shared" si="96"/>
        <v>0</v>
      </c>
      <c r="O137" s="21">
        <f>O138+O158</f>
        <v>20054.600000000002</v>
      </c>
    </row>
    <row r="138" spans="1:18" ht="18.75" x14ac:dyDescent="0.2">
      <c r="A138" s="24" t="s">
        <v>0</v>
      </c>
      <c r="B138" s="3" t="s">
        <v>33</v>
      </c>
      <c r="C138" s="11">
        <v>903</v>
      </c>
      <c r="D138" s="11" t="s">
        <v>15</v>
      </c>
      <c r="E138" s="11" t="s">
        <v>0</v>
      </c>
      <c r="F138" s="11" t="s">
        <v>0</v>
      </c>
      <c r="G138" s="12" t="s">
        <v>0</v>
      </c>
      <c r="H138" s="10">
        <f t="shared" ref="H138:I138" si="98">H139+H150+H154</f>
        <v>15994.5</v>
      </c>
      <c r="I138" s="10">
        <f t="shared" si="98"/>
        <v>0</v>
      </c>
      <c r="J138" s="31">
        <f>J139+J150+J154</f>
        <v>6108.7000000000007</v>
      </c>
      <c r="K138" s="10">
        <f t="shared" ref="K138:M138" si="99">K139+K150+K154</f>
        <v>0</v>
      </c>
      <c r="L138" s="47">
        <f t="shared" ref="L138" si="100">L139+L150+L154</f>
        <v>0</v>
      </c>
      <c r="M138" s="40">
        <f t="shared" si="99"/>
        <v>0</v>
      </c>
      <c r="N138" s="10">
        <f>N139+N147</f>
        <v>0</v>
      </c>
      <c r="O138" s="22">
        <f>O139+O150+O154</f>
        <v>6108.7000000000007</v>
      </c>
    </row>
    <row r="139" spans="1:18" ht="35.25" customHeight="1" x14ac:dyDescent="0.2">
      <c r="A139" s="24" t="s">
        <v>0</v>
      </c>
      <c r="B139" s="3" t="s">
        <v>44</v>
      </c>
      <c r="C139" s="11">
        <v>903</v>
      </c>
      <c r="D139" s="11" t="s">
        <v>15</v>
      </c>
      <c r="E139" s="11" t="s">
        <v>22</v>
      </c>
      <c r="F139" s="11" t="s">
        <v>0</v>
      </c>
      <c r="G139" s="12" t="s">
        <v>0</v>
      </c>
      <c r="H139" s="10">
        <f t="shared" ref="H139:N142" si="101">H140</f>
        <v>5993.7</v>
      </c>
      <c r="I139" s="10">
        <f t="shared" si="101"/>
        <v>0</v>
      </c>
      <c r="J139" s="31">
        <f>J140+J147</f>
        <v>6108.7000000000007</v>
      </c>
      <c r="K139" s="10">
        <f>K140+K147</f>
        <v>0</v>
      </c>
      <c r="L139" s="47">
        <f t="shared" si="101"/>
        <v>0</v>
      </c>
      <c r="M139" s="40">
        <f t="shared" si="101"/>
        <v>0</v>
      </c>
      <c r="N139" s="10">
        <f>N140</f>
        <v>0</v>
      </c>
      <c r="O139" s="22">
        <f>O140+O147</f>
        <v>6108.7000000000007</v>
      </c>
    </row>
    <row r="140" spans="1:18" ht="37.5" x14ac:dyDescent="0.2">
      <c r="A140" s="24"/>
      <c r="B140" s="14" t="s">
        <v>70</v>
      </c>
      <c r="C140" s="11">
        <v>903</v>
      </c>
      <c r="D140" s="11" t="s">
        <v>15</v>
      </c>
      <c r="E140" s="11" t="s">
        <v>22</v>
      </c>
      <c r="F140" s="11" t="s">
        <v>158</v>
      </c>
      <c r="G140" s="12" t="s">
        <v>0</v>
      </c>
      <c r="H140" s="10">
        <f t="shared" si="101"/>
        <v>5993.7</v>
      </c>
      <c r="I140" s="10">
        <f t="shared" si="101"/>
        <v>0</v>
      </c>
      <c r="J140" s="31">
        <f t="shared" si="101"/>
        <v>5991.52</v>
      </c>
      <c r="K140" s="10">
        <f t="shared" si="101"/>
        <v>0</v>
      </c>
      <c r="L140" s="47">
        <f t="shared" si="101"/>
        <v>0</v>
      </c>
      <c r="M140" s="40">
        <f t="shared" si="101"/>
        <v>0</v>
      </c>
      <c r="N140" s="10">
        <f t="shared" si="101"/>
        <v>0</v>
      </c>
      <c r="O140" s="22">
        <f>O141</f>
        <v>5991.52</v>
      </c>
      <c r="R140" s="54"/>
    </row>
    <row r="141" spans="1:18" ht="41.25" customHeight="1" x14ac:dyDescent="0.2">
      <c r="A141" s="24" t="s">
        <v>0</v>
      </c>
      <c r="B141" s="14" t="s">
        <v>71</v>
      </c>
      <c r="C141" s="11">
        <v>903</v>
      </c>
      <c r="D141" s="11" t="s">
        <v>15</v>
      </c>
      <c r="E141" s="11" t="s">
        <v>22</v>
      </c>
      <c r="F141" s="11" t="s">
        <v>246</v>
      </c>
      <c r="G141" s="12" t="s">
        <v>0</v>
      </c>
      <c r="H141" s="10">
        <f t="shared" si="101"/>
        <v>5993.7</v>
      </c>
      <c r="I141" s="10">
        <f t="shared" si="101"/>
        <v>0</v>
      </c>
      <c r="J141" s="31">
        <f t="shared" si="101"/>
        <v>5991.52</v>
      </c>
      <c r="K141" s="10">
        <f t="shared" si="101"/>
        <v>0</v>
      </c>
      <c r="L141" s="47">
        <f t="shared" si="101"/>
        <v>0</v>
      </c>
      <c r="M141" s="40">
        <f t="shared" si="101"/>
        <v>0</v>
      </c>
      <c r="N141" s="10">
        <f t="shared" si="101"/>
        <v>0</v>
      </c>
      <c r="O141" s="22">
        <f>O142</f>
        <v>5991.52</v>
      </c>
    </row>
    <row r="142" spans="1:18" ht="37.5" x14ac:dyDescent="0.2">
      <c r="A142" s="24" t="s">
        <v>0</v>
      </c>
      <c r="B142" s="14" t="s">
        <v>276</v>
      </c>
      <c r="C142" s="11">
        <v>903</v>
      </c>
      <c r="D142" s="11" t="s">
        <v>15</v>
      </c>
      <c r="E142" s="11" t="s">
        <v>22</v>
      </c>
      <c r="F142" s="11" t="s">
        <v>277</v>
      </c>
      <c r="G142" s="12"/>
      <c r="H142" s="10">
        <f t="shared" si="101"/>
        <v>5993.7</v>
      </c>
      <c r="I142" s="10">
        <f t="shared" si="101"/>
        <v>0</v>
      </c>
      <c r="J142" s="31">
        <f t="shared" si="101"/>
        <v>5991.52</v>
      </c>
      <c r="K142" s="10">
        <f t="shared" si="101"/>
        <v>0</v>
      </c>
      <c r="L142" s="47">
        <f t="shared" si="101"/>
        <v>0</v>
      </c>
      <c r="M142" s="40">
        <f t="shared" si="101"/>
        <v>0</v>
      </c>
      <c r="N142" s="10">
        <f t="shared" si="101"/>
        <v>0</v>
      </c>
      <c r="O142" s="22">
        <f>O143</f>
        <v>5991.52</v>
      </c>
    </row>
    <row r="143" spans="1:18" ht="18.75" x14ac:dyDescent="0.2">
      <c r="A143" s="24" t="s">
        <v>0</v>
      </c>
      <c r="B143" s="3" t="s">
        <v>58</v>
      </c>
      <c r="C143" s="11">
        <v>903</v>
      </c>
      <c r="D143" s="11" t="s">
        <v>15</v>
      </c>
      <c r="E143" s="11" t="s">
        <v>22</v>
      </c>
      <c r="F143" s="11" t="s">
        <v>221</v>
      </c>
      <c r="G143" s="12" t="s">
        <v>0</v>
      </c>
      <c r="H143" s="10">
        <f t="shared" ref="H143:I143" si="102">H144+H145+H146</f>
        <v>5993.7</v>
      </c>
      <c r="I143" s="10">
        <f t="shared" si="102"/>
        <v>0</v>
      </c>
      <c r="J143" s="31">
        <f t="shared" ref="J143" si="103">J144+J145+J146</f>
        <v>5991.52</v>
      </c>
      <c r="K143" s="10">
        <f t="shared" ref="K143:N143" si="104">K144+K145+K146</f>
        <v>0</v>
      </c>
      <c r="L143" s="47">
        <f t="shared" ref="L143" si="105">L144+L145+L146</f>
        <v>0</v>
      </c>
      <c r="M143" s="40">
        <f t="shared" si="104"/>
        <v>0</v>
      </c>
      <c r="N143" s="10">
        <f t="shared" si="104"/>
        <v>0</v>
      </c>
      <c r="O143" s="22">
        <f>O144+O145+O146</f>
        <v>5991.52</v>
      </c>
    </row>
    <row r="144" spans="1:18" ht="75" x14ac:dyDescent="0.2">
      <c r="A144" s="24" t="s">
        <v>0</v>
      </c>
      <c r="B144" s="3" t="s">
        <v>16</v>
      </c>
      <c r="C144" s="11">
        <v>903</v>
      </c>
      <c r="D144" s="11" t="s">
        <v>15</v>
      </c>
      <c r="E144" s="11" t="s">
        <v>22</v>
      </c>
      <c r="F144" s="11" t="s">
        <v>221</v>
      </c>
      <c r="G144" s="12" t="s">
        <v>17</v>
      </c>
      <c r="H144" s="10">
        <v>5617.7</v>
      </c>
      <c r="I144" s="10"/>
      <c r="J144" s="31">
        <v>5615.52</v>
      </c>
      <c r="K144" s="22">
        <v>0</v>
      </c>
      <c r="L144" s="45"/>
      <c r="M144" s="38"/>
      <c r="N144" s="22"/>
      <c r="O144" s="22">
        <f>5615.52-8</f>
        <v>5607.52</v>
      </c>
    </row>
    <row r="145" spans="1:18" ht="37.5" x14ac:dyDescent="0.2">
      <c r="A145" s="24" t="s">
        <v>0</v>
      </c>
      <c r="B145" s="3" t="s">
        <v>166</v>
      </c>
      <c r="C145" s="11">
        <v>903</v>
      </c>
      <c r="D145" s="11" t="s">
        <v>15</v>
      </c>
      <c r="E145" s="11" t="s">
        <v>22</v>
      </c>
      <c r="F145" s="11" t="s">
        <v>221</v>
      </c>
      <c r="G145" s="12" t="s">
        <v>7</v>
      </c>
      <c r="H145" s="10">
        <v>370.5</v>
      </c>
      <c r="I145" s="10"/>
      <c r="J145" s="31">
        <f t="shared" ref="J145:J146" si="106">H145+I145</f>
        <v>370.5</v>
      </c>
      <c r="K145" s="22"/>
      <c r="L145" s="45"/>
      <c r="M145" s="38"/>
      <c r="N145" s="22"/>
      <c r="O145" s="22">
        <f>370.5+8</f>
        <v>378.5</v>
      </c>
    </row>
    <row r="146" spans="1:18" ht="18.75" x14ac:dyDescent="0.2">
      <c r="A146" s="24" t="s">
        <v>0</v>
      </c>
      <c r="B146" s="3" t="s">
        <v>18</v>
      </c>
      <c r="C146" s="11">
        <v>903</v>
      </c>
      <c r="D146" s="11" t="s">
        <v>15</v>
      </c>
      <c r="E146" s="11" t="s">
        <v>22</v>
      </c>
      <c r="F146" s="11" t="s">
        <v>221</v>
      </c>
      <c r="G146" s="12" t="s">
        <v>19</v>
      </c>
      <c r="H146" s="10">
        <v>5.5</v>
      </c>
      <c r="I146" s="10"/>
      <c r="J146" s="31">
        <f t="shared" si="106"/>
        <v>5.5</v>
      </c>
      <c r="K146" s="22"/>
      <c r="L146" s="45"/>
      <c r="M146" s="38"/>
      <c r="N146" s="22"/>
      <c r="O146" s="22">
        <f t="shared" ref="O145:O146" si="107">J146+K146+M146+N146+L146</f>
        <v>5.5</v>
      </c>
    </row>
    <row r="147" spans="1:18" ht="18.75" x14ac:dyDescent="0.2">
      <c r="A147" s="24"/>
      <c r="B147" s="3" t="s">
        <v>26</v>
      </c>
      <c r="C147" s="11">
        <v>903</v>
      </c>
      <c r="D147" s="11" t="s">
        <v>15</v>
      </c>
      <c r="E147" s="11" t="s">
        <v>22</v>
      </c>
      <c r="F147" s="11" t="s">
        <v>131</v>
      </c>
      <c r="G147" s="12"/>
      <c r="H147" s="10"/>
      <c r="I147" s="10"/>
      <c r="J147" s="31">
        <f>J148</f>
        <v>117.18</v>
      </c>
      <c r="K147" s="22">
        <f>K148</f>
        <v>0</v>
      </c>
      <c r="L147" s="45"/>
      <c r="M147" s="38"/>
      <c r="N147" s="22">
        <f>N148</f>
        <v>0</v>
      </c>
      <c r="O147" s="22">
        <f>O148</f>
        <v>117.18</v>
      </c>
    </row>
    <row r="148" spans="1:18" ht="37.5" x14ac:dyDescent="0.2">
      <c r="A148" s="24"/>
      <c r="B148" s="32" t="s">
        <v>497</v>
      </c>
      <c r="C148" s="11">
        <v>903</v>
      </c>
      <c r="D148" s="11" t="s">
        <v>15</v>
      </c>
      <c r="E148" s="11" t="s">
        <v>22</v>
      </c>
      <c r="F148" s="11" t="s">
        <v>496</v>
      </c>
      <c r="G148" s="12"/>
      <c r="H148" s="10"/>
      <c r="I148" s="10"/>
      <c r="J148" s="31">
        <f>J149</f>
        <v>117.18</v>
      </c>
      <c r="K148" s="22">
        <f>K149</f>
        <v>0</v>
      </c>
      <c r="L148" s="45"/>
      <c r="M148" s="38"/>
      <c r="N148" s="22">
        <f>N149</f>
        <v>0</v>
      </c>
      <c r="O148" s="22">
        <f>O149</f>
        <v>117.18</v>
      </c>
    </row>
    <row r="149" spans="1:18" ht="75" x14ac:dyDescent="0.2">
      <c r="A149" s="24"/>
      <c r="B149" s="3" t="s">
        <v>16</v>
      </c>
      <c r="C149" s="11">
        <v>903</v>
      </c>
      <c r="D149" s="11" t="s">
        <v>15</v>
      </c>
      <c r="E149" s="11" t="s">
        <v>22</v>
      </c>
      <c r="F149" s="11" t="s">
        <v>496</v>
      </c>
      <c r="G149" s="12">
        <v>100</v>
      </c>
      <c r="H149" s="10"/>
      <c r="I149" s="10"/>
      <c r="J149" s="31">
        <v>117.18</v>
      </c>
      <c r="K149" s="22">
        <v>0</v>
      </c>
      <c r="L149" s="45"/>
      <c r="M149" s="38"/>
      <c r="N149" s="22">
        <v>0</v>
      </c>
      <c r="O149" s="22">
        <f>J149+K149+L149+M149+N149</f>
        <v>117.18</v>
      </c>
      <c r="R149" s="54"/>
    </row>
    <row r="150" spans="1:18" ht="18.75" hidden="1" x14ac:dyDescent="0.2">
      <c r="A150" s="24" t="s">
        <v>0</v>
      </c>
      <c r="B150" s="3" t="s">
        <v>45</v>
      </c>
      <c r="C150" s="11">
        <v>903</v>
      </c>
      <c r="D150" s="11" t="s">
        <v>15</v>
      </c>
      <c r="E150" s="11" t="s">
        <v>46</v>
      </c>
      <c r="F150" s="11" t="s">
        <v>0</v>
      </c>
      <c r="G150" s="12" t="s">
        <v>0</v>
      </c>
      <c r="H150" s="10">
        <f t="shared" ref="H150:N152" si="108">H151</f>
        <v>8813.7999999999993</v>
      </c>
      <c r="I150" s="10">
        <f t="shared" si="108"/>
        <v>0</v>
      </c>
      <c r="J150" s="31">
        <f t="shared" si="108"/>
        <v>0</v>
      </c>
      <c r="K150" s="10">
        <f t="shared" si="108"/>
        <v>0</v>
      </c>
      <c r="L150" s="47">
        <f t="shared" si="108"/>
        <v>0</v>
      </c>
      <c r="M150" s="40">
        <f t="shared" si="108"/>
        <v>0</v>
      </c>
      <c r="N150" s="10">
        <f t="shared" si="108"/>
        <v>0</v>
      </c>
      <c r="O150" s="22">
        <f>O151</f>
        <v>0</v>
      </c>
    </row>
    <row r="151" spans="1:18" ht="37.5" hidden="1" x14ac:dyDescent="0.2">
      <c r="A151" s="24" t="s">
        <v>0</v>
      </c>
      <c r="B151" s="15" t="s">
        <v>72</v>
      </c>
      <c r="C151" s="11">
        <v>903</v>
      </c>
      <c r="D151" s="11" t="s">
        <v>15</v>
      </c>
      <c r="E151" s="11" t="s">
        <v>46</v>
      </c>
      <c r="F151" s="11" t="s">
        <v>155</v>
      </c>
      <c r="G151" s="12" t="s">
        <v>0</v>
      </c>
      <c r="H151" s="10">
        <f t="shared" si="108"/>
        <v>8813.7999999999993</v>
      </c>
      <c r="I151" s="10">
        <f t="shared" si="108"/>
        <v>0</v>
      </c>
      <c r="J151" s="31">
        <f t="shared" si="108"/>
        <v>0</v>
      </c>
      <c r="K151" s="10">
        <f t="shared" si="108"/>
        <v>0</v>
      </c>
      <c r="L151" s="47">
        <f t="shared" si="108"/>
        <v>0</v>
      </c>
      <c r="M151" s="40">
        <f t="shared" si="108"/>
        <v>0</v>
      </c>
      <c r="N151" s="10">
        <f t="shared" si="108"/>
        <v>0</v>
      </c>
      <c r="O151" s="22">
        <f>O152</f>
        <v>0</v>
      </c>
    </row>
    <row r="152" spans="1:18" ht="18.75" hidden="1" x14ac:dyDescent="0.2">
      <c r="A152" s="24" t="s">
        <v>0</v>
      </c>
      <c r="B152" s="3" t="s">
        <v>73</v>
      </c>
      <c r="C152" s="11">
        <v>903</v>
      </c>
      <c r="D152" s="11" t="s">
        <v>15</v>
      </c>
      <c r="E152" s="11" t="s">
        <v>46</v>
      </c>
      <c r="F152" s="11" t="s">
        <v>156</v>
      </c>
      <c r="G152" s="12" t="s">
        <v>0</v>
      </c>
      <c r="H152" s="10">
        <f t="shared" si="108"/>
        <v>8813.7999999999993</v>
      </c>
      <c r="I152" s="10">
        <f t="shared" si="108"/>
        <v>0</v>
      </c>
      <c r="J152" s="31">
        <f t="shared" si="108"/>
        <v>0</v>
      </c>
      <c r="K152" s="10">
        <f t="shared" si="108"/>
        <v>0</v>
      </c>
      <c r="L152" s="47">
        <f t="shared" si="108"/>
        <v>0</v>
      </c>
      <c r="M152" s="40">
        <f t="shared" si="108"/>
        <v>0</v>
      </c>
      <c r="N152" s="10">
        <f t="shared" si="108"/>
        <v>0</v>
      </c>
      <c r="O152" s="22">
        <f>O153</f>
        <v>0</v>
      </c>
    </row>
    <row r="153" spans="1:18" ht="18.75" hidden="1" x14ac:dyDescent="0.2">
      <c r="A153" s="24" t="s">
        <v>0</v>
      </c>
      <c r="B153" s="3" t="s">
        <v>18</v>
      </c>
      <c r="C153" s="11">
        <v>903</v>
      </c>
      <c r="D153" s="11" t="s">
        <v>15</v>
      </c>
      <c r="E153" s="11" t="s">
        <v>46</v>
      </c>
      <c r="F153" s="11" t="s">
        <v>156</v>
      </c>
      <c r="G153" s="12" t="s">
        <v>19</v>
      </c>
      <c r="H153" s="10">
        <f>5300+3513.8</f>
        <v>8813.7999999999993</v>
      </c>
      <c r="I153" s="10"/>
      <c r="J153" s="31">
        <v>0</v>
      </c>
      <c r="K153" s="22">
        <v>0</v>
      </c>
      <c r="L153" s="45"/>
      <c r="M153" s="38">
        <v>0</v>
      </c>
      <c r="N153" s="22"/>
      <c r="O153" s="22">
        <f>J153+K153+M153+N153+L153</f>
        <v>0</v>
      </c>
    </row>
    <row r="154" spans="1:18" ht="18.75" hidden="1" x14ac:dyDescent="0.2">
      <c r="A154" s="24" t="s">
        <v>0</v>
      </c>
      <c r="B154" s="3" t="s">
        <v>47</v>
      </c>
      <c r="C154" s="11">
        <v>903</v>
      </c>
      <c r="D154" s="11" t="s">
        <v>15</v>
      </c>
      <c r="E154" s="11" t="s">
        <v>48</v>
      </c>
      <c r="F154" s="11" t="s">
        <v>0</v>
      </c>
      <c r="G154" s="12" t="s">
        <v>0</v>
      </c>
      <c r="H154" s="10">
        <f t="shared" ref="H154:N156" si="109">H155</f>
        <v>1187</v>
      </c>
      <c r="I154" s="10">
        <v>0</v>
      </c>
      <c r="J154" s="31">
        <f t="shared" si="109"/>
        <v>0</v>
      </c>
      <c r="K154" s="10">
        <f t="shared" si="109"/>
        <v>0</v>
      </c>
      <c r="L154" s="47">
        <f t="shared" si="109"/>
        <v>0</v>
      </c>
      <c r="M154" s="40">
        <f t="shared" si="109"/>
        <v>0</v>
      </c>
      <c r="N154" s="10">
        <f t="shared" si="109"/>
        <v>0</v>
      </c>
      <c r="O154" s="22">
        <f>O155</f>
        <v>0</v>
      </c>
    </row>
    <row r="155" spans="1:18" ht="37.5" hidden="1" x14ac:dyDescent="0.2">
      <c r="A155" s="24" t="s">
        <v>0</v>
      </c>
      <c r="B155" s="15" t="s">
        <v>72</v>
      </c>
      <c r="C155" s="11">
        <v>903</v>
      </c>
      <c r="D155" s="11" t="s">
        <v>15</v>
      </c>
      <c r="E155" s="11" t="s">
        <v>48</v>
      </c>
      <c r="F155" s="11" t="s">
        <v>155</v>
      </c>
      <c r="G155" s="12" t="s">
        <v>0</v>
      </c>
      <c r="H155" s="10">
        <f t="shared" si="109"/>
        <v>1187</v>
      </c>
      <c r="I155" s="10">
        <v>0</v>
      </c>
      <c r="J155" s="31">
        <f t="shared" si="109"/>
        <v>0</v>
      </c>
      <c r="K155" s="10">
        <f t="shared" si="109"/>
        <v>0</v>
      </c>
      <c r="L155" s="47">
        <f t="shared" si="109"/>
        <v>0</v>
      </c>
      <c r="M155" s="40">
        <f t="shared" si="109"/>
        <v>0</v>
      </c>
      <c r="N155" s="10">
        <f t="shared" si="109"/>
        <v>0</v>
      </c>
      <c r="O155" s="22">
        <f>O156</f>
        <v>0</v>
      </c>
    </row>
    <row r="156" spans="1:18" ht="37.5" hidden="1" x14ac:dyDescent="0.2">
      <c r="A156" s="24" t="s">
        <v>0</v>
      </c>
      <c r="B156" s="3" t="s">
        <v>74</v>
      </c>
      <c r="C156" s="11">
        <v>903</v>
      </c>
      <c r="D156" s="11" t="s">
        <v>15</v>
      </c>
      <c r="E156" s="11" t="s">
        <v>48</v>
      </c>
      <c r="F156" s="11" t="s">
        <v>157</v>
      </c>
      <c r="G156" s="12" t="s">
        <v>0</v>
      </c>
      <c r="H156" s="10">
        <f t="shared" si="109"/>
        <v>1187</v>
      </c>
      <c r="I156" s="10">
        <v>0</v>
      </c>
      <c r="J156" s="31">
        <f t="shared" si="109"/>
        <v>0</v>
      </c>
      <c r="K156" s="10">
        <f t="shared" si="109"/>
        <v>0</v>
      </c>
      <c r="L156" s="47">
        <f t="shared" si="109"/>
        <v>0</v>
      </c>
      <c r="M156" s="40">
        <f t="shared" si="109"/>
        <v>0</v>
      </c>
      <c r="N156" s="10">
        <f t="shared" si="109"/>
        <v>0</v>
      </c>
      <c r="O156" s="22">
        <f>O157</f>
        <v>0</v>
      </c>
    </row>
    <row r="157" spans="1:18" ht="18.75" hidden="1" x14ac:dyDescent="0.2">
      <c r="A157" s="24" t="s">
        <v>0</v>
      </c>
      <c r="B157" s="3" t="s">
        <v>12</v>
      </c>
      <c r="C157" s="11">
        <v>903</v>
      </c>
      <c r="D157" s="11" t="s">
        <v>15</v>
      </c>
      <c r="E157" s="11" t="s">
        <v>48</v>
      </c>
      <c r="F157" s="11" t="s">
        <v>157</v>
      </c>
      <c r="G157" s="12">
        <v>300</v>
      </c>
      <c r="H157" s="10">
        <v>1187</v>
      </c>
      <c r="I157" s="10">
        <v>0</v>
      </c>
      <c r="J157" s="31">
        <v>0</v>
      </c>
      <c r="K157" s="22">
        <v>0</v>
      </c>
      <c r="L157" s="45"/>
      <c r="M157" s="38"/>
      <c r="N157" s="22"/>
      <c r="O157" s="22">
        <f>J157+K157+M157+N157+L157</f>
        <v>0</v>
      </c>
    </row>
    <row r="158" spans="1:18" ht="18.75" x14ac:dyDescent="0.2">
      <c r="A158" s="24" t="s">
        <v>0</v>
      </c>
      <c r="B158" s="3" t="s">
        <v>23</v>
      </c>
      <c r="C158" s="11">
        <v>903</v>
      </c>
      <c r="D158" s="11" t="s">
        <v>49</v>
      </c>
      <c r="E158" s="11" t="s">
        <v>0</v>
      </c>
      <c r="F158" s="11" t="s">
        <v>0</v>
      </c>
      <c r="G158" s="12" t="s">
        <v>0</v>
      </c>
      <c r="H158" s="10">
        <f t="shared" ref="H158:N161" si="110">H159</f>
        <v>2158.1</v>
      </c>
      <c r="I158" s="10">
        <f t="shared" si="110"/>
        <v>4795.6000000000004</v>
      </c>
      <c r="J158" s="31">
        <f>J159+J167+J172</f>
        <v>13945.900000000001</v>
      </c>
      <c r="K158" s="10">
        <f>K159+K167+K172</f>
        <v>0</v>
      </c>
      <c r="L158" s="47">
        <f t="shared" ref="L158:N158" si="111">L159+L167+L172</f>
        <v>0</v>
      </c>
      <c r="M158" s="40">
        <f t="shared" si="111"/>
        <v>0</v>
      </c>
      <c r="N158" s="10">
        <f t="shared" si="111"/>
        <v>0</v>
      </c>
      <c r="O158" s="22">
        <f>O159+O167+O172</f>
        <v>13945.900000000001</v>
      </c>
    </row>
    <row r="159" spans="1:18" ht="37.5" x14ac:dyDescent="0.2">
      <c r="A159" s="24"/>
      <c r="B159" s="3" t="s">
        <v>50</v>
      </c>
      <c r="C159" s="11">
        <v>903</v>
      </c>
      <c r="D159" s="11" t="s">
        <v>49</v>
      </c>
      <c r="E159" s="11" t="s">
        <v>15</v>
      </c>
      <c r="F159" s="11" t="s">
        <v>0</v>
      </c>
      <c r="G159" s="12" t="s">
        <v>0</v>
      </c>
      <c r="H159" s="10">
        <f t="shared" si="110"/>
        <v>2158.1</v>
      </c>
      <c r="I159" s="10">
        <f t="shared" si="110"/>
        <v>4795.6000000000004</v>
      </c>
      <c r="J159" s="31">
        <f>J160</f>
        <v>6953.7000000000007</v>
      </c>
      <c r="K159" s="10">
        <f>K160</f>
        <v>0</v>
      </c>
      <c r="L159" s="47">
        <f>L160+L177</f>
        <v>0</v>
      </c>
      <c r="M159" s="40">
        <f>M160+M177</f>
        <v>0</v>
      </c>
      <c r="N159" s="10">
        <f>N160+N177</f>
        <v>0</v>
      </c>
      <c r="O159" s="22">
        <f>O160</f>
        <v>6953.7000000000007</v>
      </c>
    </row>
    <row r="160" spans="1:18" ht="37.5" x14ac:dyDescent="0.2">
      <c r="A160" s="24" t="s">
        <v>0</v>
      </c>
      <c r="B160" s="14" t="s">
        <v>70</v>
      </c>
      <c r="C160" s="11">
        <v>903</v>
      </c>
      <c r="D160" s="11">
        <v>14</v>
      </c>
      <c r="E160" s="11" t="s">
        <v>15</v>
      </c>
      <c r="F160" s="11" t="s">
        <v>158</v>
      </c>
      <c r="G160" s="12" t="s">
        <v>0</v>
      </c>
      <c r="H160" s="10">
        <f t="shared" si="110"/>
        <v>2158.1</v>
      </c>
      <c r="I160" s="10">
        <f t="shared" si="110"/>
        <v>4795.6000000000004</v>
      </c>
      <c r="J160" s="31">
        <f t="shared" si="110"/>
        <v>6953.7000000000007</v>
      </c>
      <c r="K160" s="10">
        <f t="shared" si="110"/>
        <v>0</v>
      </c>
      <c r="L160" s="47">
        <f t="shared" si="110"/>
        <v>0</v>
      </c>
      <c r="M160" s="40">
        <f t="shared" si="110"/>
        <v>0</v>
      </c>
      <c r="N160" s="10">
        <f t="shared" si="110"/>
        <v>0</v>
      </c>
      <c r="O160" s="22">
        <f>O161</f>
        <v>6953.7000000000007</v>
      </c>
    </row>
    <row r="161" spans="1:15" ht="56.25" x14ac:dyDescent="0.2">
      <c r="A161" s="24"/>
      <c r="B161" s="3" t="s">
        <v>251</v>
      </c>
      <c r="C161" s="11">
        <v>903</v>
      </c>
      <c r="D161" s="11">
        <v>14</v>
      </c>
      <c r="E161" s="11" t="s">
        <v>15</v>
      </c>
      <c r="F161" s="11" t="s">
        <v>159</v>
      </c>
      <c r="G161" s="12"/>
      <c r="H161" s="10">
        <f>H162</f>
        <v>2158.1</v>
      </c>
      <c r="I161" s="10">
        <f t="shared" si="110"/>
        <v>4795.6000000000004</v>
      </c>
      <c r="J161" s="31">
        <f t="shared" si="110"/>
        <v>6953.7000000000007</v>
      </c>
      <c r="K161" s="10">
        <f t="shared" si="110"/>
        <v>0</v>
      </c>
      <c r="L161" s="47">
        <f t="shared" si="110"/>
        <v>0</v>
      </c>
      <c r="M161" s="40">
        <f t="shared" si="110"/>
        <v>0</v>
      </c>
      <c r="N161" s="10">
        <f t="shared" si="110"/>
        <v>0</v>
      </c>
      <c r="O161" s="22">
        <f>O162</f>
        <v>6953.7000000000007</v>
      </c>
    </row>
    <row r="162" spans="1:15" ht="18.75" x14ac:dyDescent="0.2">
      <c r="A162" s="24"/>
      <c r="B162" s="3" t="s">
        <v>250</v>
      </c>
      <c r="C162" s="11">
        <v>903</v>
      </c>
      <c r="D162" s="11" t="s">
        <v>49</v>
      </c>
      <c r="E162" s="11" t="s">
        <v>15</v>
      </c>
      <c r="F162" s="11" t="s">
        <v>160</v>
      </c>
      <c r="G162" s="12" t="s">
        <v>0</v>
      </c>
      <c r="H162" s="10">
        <f t="shared" ref="H162:I162" si="112">H165+H164</f>
        <v>2158.1</v>
      </c>
      <c r="I162" s="10">
        <f t="shared" si="112"/>
        <v>4795.6000000000004</v>
      </c>
      <c r="J162" s="31">
        <f t="shared" ref="J162" si="113">J165+J164</f>
        <v>6953.7000000000007</v>
      </c>
      <c r="K162" s="10">
        <f t="shared" ref="K162:N162" si="114">K165+K164</f>
        <v>0</v>
      </c>
      <c r="L162" s="47">
        <f t="shared" ref="L162" si="115">L165+L164</f>
        <v>0</v>
      </c>
      <c r="M162" s="40">
        <f t="shared" si="114"/>
        <v>0</v>
      </c>
      <c r="N162" s="10">
        <f t="shared" si="114"/>
        <v>0</v>
      </c>
      <c r="O162" s="22">
        <f>O163+O165</f>
        <v>6953.7000000000007</v>
      </c>
    </row>
    <row r="163" spans="1:15" ht="37.5" x14ac:dyDescent="0.2">
      <c r="A163" s="24" t="s">
        <v>0</v>
      </c>
      <c r="B163" s="3" t="s">
        <v>311</v>
      </c>
      <c r="C163" s="11">
        <v>903</v>
      </c>
      <c r="D163" s="11" t="s">
        <v>49</v>
      </c>
      <c r="E163" s="11" t="s">
        <v>15</v>
      </c>
      <c r="F163" s="11" t="s">
        <v>312</v>
      </c>
      <c r="G163" s="12" t="s">
        <v>0</v>
      </c>
      <c r="H163" s="10">
        <f>H164</f>
        <v>0</v>
      </c>
      <c r="I163" s="10">
        <f>I164</f>
        <v>4795.6000000000004</v>
      </c>
      <c r="J163" s="31">
        <f>J164</f>
        <v>4795.6000000000004</v>
      </c>
      <c r="K163" s="10">
        <f t="shared" ref="K163:N163" si="116">K164</f>
        <v>0</v>
      </c>
      <c r="L163" s="47">
        <f t="shared" si="116"/>
        <v>0</v>
      </c>
      <c r="M163" s="40">
        <f t="shared" si="116"/>
        <v>0</v>
      </c>
      <c r="N163" s="10">
        <f t="shared" si="116"/>
        <v>0</v>
      </c>
      <c r="O163" s="22">
        <f>O164</f>
        <v>4795.6000000000004</v>
      </c>
    </row>
    <row r="164" spans="1:15" ht="18.75" x14ac:dyDescent="0.2">
      <c r="A164" s="24" t="s">
        <v>0</v>
      </c>
      <c r="B164" s="3" t="s">
        <v>23</v>
      </c>
      <c r="C164" s="11">
        <v>903</v>
      </c>
      <c r="D164" s="11" t="s">
        <v>49</v>
      </c>
      <c r="E164" s="11" t="s">
        <v>15</v>
      </c>
      <c r="F164" s="11" t="s">
        <v>312</v>
      </c>
      <c r="G164" s="12" t="s">
        <v>24</v>
      </c>
      <c r="H164" s="10"/>
      <c r="I164" s="10">
        <v>4795.6000000000004</v>
      </c>
      <c r="J164" s="31">
        <f t="shared" ref="J164:J166" si="117">H164+I164</f>
        <v>4795.6000000000004</v>
      </c>
      <c r="K164" s="22"/>
      <c r="L164" s="45"/>
      <c r="M164" s="38"/>
      <c r="N164" s="22"/>
      <c r="O164" s="22">
        <f>J164+K164+M164+L164+N164</f>
        <v>4795.6000000000004</v>
      </c>
    </row>
    <row r="165" spans="1:15" ht="37.5" x14ac:dyDescent="0.2">
      <c r="A165" s="28"/>
      <c r="B165" s="3" t="s">
        <v>252</v>
      </c>
      <c r="C165" s="11">
        <v>903</v>
      </c>
      <c r="D165" s="11" t="s">
        <v>49</v>
      </c>
      <c r="E165" s="11" t="s">
        <v>15</v>
      </c>
      <c r="F165" s="11" t="s">
        <v>253</v>
      </c>
      <c r="G165" s="12" t="s">
        <v>0</v>
      </c>
      <c r="H165" s="10">
        <f t="shared" ref="H165:N165" si="118">H166</f>
        <v>2158.1</v>
      </c>
      <c r="I165" s="10">
        <f t="shared" si="118"/>
        <v>0</v>
      </c>
      <c r="J165" s="31">
        <f t="shared" si="118"/>
        <v>2158.1</v>
      </c>
      <c r="K165" s="10">
        <f t="shared" si="118"/>
        <v>0</v>
      </c>
      <c r="L165" s="47">
        <f t="shared" si="118"/>
        <v>0</v>
      </c>
      <c r="M165" s="40">
        <f t="shared" si="118"/>
        <v>0</v>
      </c>
      <c r="N165" s="10">
        <f t="shared" si="118"/>
        <v>0</v>
      </c>
      <c r="O165" s="22">
        <f>O166</f>
        <v>2158.1</v>
      </c>
    </row>
    <row r="166" spans="1:15" ht="18.75" x14ac:dyDescent="0.2">
      <c r="A166" s="24" t="s">
        <v>0</v>
      </c>
      <c r="B166" s="3" t="s">
        <v>23</v>
      </c>
      <c r="C166" s="11">
        <v>903</v>
      </c>
      <c r="D166" s="11" t="s">
        <v>49</v>
      </c>
      <c r="E166" s="11" t="s">
        <v>15</v>
      </c>
      <c r="F166" s="11" t="s">
        <v>253</v>
      </c>
      <c r="G166" s="12" t="s">
        <v>24</v>
      </c>
      <c r="H166" s="10">
        <v>2158.1</v>
      </c>
      <c r="I166" s="10"/>
      <c r="J166" s="31">
        <f t="shared" si="117"/>
        <v>2158.1</v>
      </c>
      <c r="K166" s="22"/>
      <c r="L166" s="45"/>
      <c r="M166" s="38"/>
      <c r="N166" s="22"/>
      <c r="O166" s="22">
        <f>J166+K166+M166+N166+L166</f>
        <v>2158.1</v>
      </c>
    </row>
    <row r="167" spans="1:15" ht="18.75" x14ac:dyDescent="0.2">
      <c r="A167" s="24"/>
      <c r="B167" s="32" t="s">
        <v>498</v>
      </c>
      <c r="C167" s="51">
        <v>903</v>
      </c>
      <c r="D167" s="51" t="s">
        <v>49</v>
      </c>
      <c r="E167" s="52" t="s">
        <v>20</v>
      </c>
      <c r="F167" s="51"/>
      <c r="G167" s="53"/>
      <c r="H167" s="10"/>
      <c r="I167" s="10"/>
      <c r="J167" s="31">
        <f>J168</f>
        <v>940</v>
      </c>
      <c r="K167" s="10">
        <f t="shared" ref="K167:O168" si="119">K168</f>
        <v>0</v>
      </c>
      <c r="L167" s="47">
        <f t="shared" si="119"/>
        <v>0</v>
      </c>
      <c r="M167" s="40">
        <f t="shared" si="119"/>
        <v>0</v>
      </c>
      <c r="N167" s="10">
        <f t="shared" si="119"/>
        <v>0</v>
      </c>
      <c r="O167" s="22">
        <f t="shared" si="119"/>
        <v>940</v>
      </c>
    </row>
    <row r="168" spans="1:15" ht="18.75" x14ac:dyDescent="0.2">
      <c r="A168" s="24"/>
      <c r="B168" s="32" t="s">
        <v>26</v>
      </c>
      <c r="C168" s="51">
        <v>903</v>
      </c>
      <c r="D168" s="51" t="s">
        <v>49</v>
      </c>
      <c r="E168" s="52" t="s">
        <v>20</v>
      </c>
      <c r="F168" s="51" t="s">
        <v>131</v>
      </c>
      <c r="G168" s="53"/>
      <c r="H168" s="10"/>
      <c r="I168" s="10"/>
      <c r="J168" s="31">
        <f>J169</f>
        <v>940</v>
      </c>
      <c r="K168" s="10">
        <f t="shared" si="119"/>
        <v>0</v>
      </c>
      <c r="L168" s="47">
        <f t="shared" si="119"/>
        <v>0</v>
      </c>
      <c r="M168" s="40">
        <f t="shared" si="119"/>
        <v>0</v>
      </c>
      <c r="N168" s="10">
        <f t="shared" si="119"/>
        <v>0</v>
      </c>
      <c r="O168" s="22">
        <f t="shared" si="119"/>
        <v>940</v>
      </c>
    </row>
    <row r="169" spans="1:15" ht="37.5" x14ac:dyDescent="0.2">
      <c r="A169" s="24"/>
      <c r="B169" s="32" t="s">
        <v>497</v>
      </c>
      <c r="C169" s="51">
        <v>903</v>
      </c>
      <c r="D169" s="51" t="s">
        <v>49</v>
      </c>
      <c r="E169" s="52" t="s">
        <v>20</v>
      </c>
      <c r="F169" s="11" t="s">
        <v>496</v>
      </c>
      <c r="G169" s="53"/>
      <c r="H169" s="10"/>
      <c r="I169" s="10"/>
      <c r="J169" s="31">
        <f>J170</f>
        <v>940</v>
      </c>
      <c r="K169" s="22">
        <f t="shared" ref="K169:O169" si="120">K170</f>
        <v>0</v>
      </c>
      <c r="L169" s="45">
        <f t="shared" si="120"/>
        <v>0</v>
      </c>
      <c r="M169" s="38">
        <f t="shared" si="120"/>
        <v>0</v>
      </c>
      <c r="N169" s="22">
        <f t="shared" si="120"/>
        <v>0</v>
      </c>
      <c r="O169" s="22">
        <f t="shared" si="120"/>
        <v>940</v>
      </c>
    </row>
    <row r="170" spans="1:15" ht="18" customHeight="1" x14ac:dyDescent="0.2">
      <c r="A170" s="24"/>
      <c r="B170" s="32" t="s">
        <v>23</v>
      </c>
      <c r="C170" s="51">
        <v>903</v>
      </c>
      <c r="D170" s="51" t="s">
        <v>49</v>
      </c>
      <c r="E170" s="52" t="s">
        <v>20</v>
      </c>
      <c r="F170" s="11" t="s">
        <v>496</v>
      </c>
      <c r="G170" s="53">
        <v>500</v>
      </c>
      <c r="H170" s="10"/>
      <c r="I170" s="10"/>
      <c r="J170" s="31">
        <v>940</v>
      </c>
      <c r="K170" s="22"/>
      <c r="L170" s="45"/>
      <c r="M170" s="38"/>
      <c r="N170" s="22">
        <v>0</v>
      </c>
      <c r="O170" s="22">
        <f>J170+K170+L170+M170+N170</f>
        <v>940</v>
      </c>
    </row>
    <row r="171" spans="1:15" ht="35.25" hidden="1" customHeight="1" x14ac:dyDescent="0.2">
      <c r="A171" s="24"/>
      <c r="B171" s="3"/>
      <c r="C171" s="11"/>
      <c r="D171" s="11"/>
      <c r="E171" s="11"/>
      <c r="F171" s="11"/>
      <c r="G171" s="12"/>
      <c r="H171" s="10"/>
      <c r="I171" s="10"/>
      <c r="J171" s="31"/>
      <c r="K171" s="22"/>
      <c r="L171" s="45"/>
      <c r="M171" s="38"/>
      <c r="N171" s="22"/>
      <c r="O171" s="22"/>
    </row>
    <row r="172" spans="1:15" ht="21.75" customHeight="1" x14ac:dyDescent="0.2">
      <c r="A172" s="24"/>
      <c r="B172" s="3" t="s">
        <v>501</v>
      </c>
      <c r="C172" s="51">
        <v>903</v>
      </c>
      <c r="D172" s="51">
        <v>14</v>
      </c>
      <c r="E172" s="52" t="s">
        <v>21</v>
      </c>
      <c r="F172" s="11"/>
      <c r="G172" s="12"/>
      <c r="H172" s="10"/>
      <c r="I172" s="10"/>
      <c r="J172" s="31">
        <f>J173+J177</f>
        <v>6052.2</v>
      </c>
      <c r="K172" s="10">
        <f t="shared" ref="K172:O172" si="121">K173+K177</f>
        <v>0</v>
      </c>
      <c r="L172" s="47">
        <f t="shared" si="121"/>
        <v>0</v>
      </c>
      <c r="M172" s="40">
        <f t="shared" si="121"/>
        <v>0</v>
      </c>
      <c r="N172" s="10">
        <f t="shared" si="121"/>
        <v>0</v>
      </c>
      <c r="O172" s="22">
        <f t="shared" si="121"/>
        <v>6052.2</v>
      </c>
    </row>
    <row r="173" spans="1:15" ht="21.75" customHeight="1" x14ac:dyDescent="0.2">
      <c r="A173" s="24"/>
      <c r="B173" s="3" t="s">
        <v>70</v>
      </c>
      <c r="C173" s="51">
        <v>903</v>
      </c>
      <c r="D173" s="51">
        <v>14</v>
      </c>
      <c r="E173" s="52" t="s">
        <v>21</v>
      </c>
      <c r="F173" s="11" t="s">
        <v>158</v>
      </c>
      <c r="G173" s="12"/>
      <c r="H173" s="10"/>
      <c r="I173" s="10"/>
      <c r="J173" s="31">
        <f>J174</f>
        <v>6000</v>
      </c>
      <c r="K173" s="10">
        <f t="shared" ref="K173:O174" si="122">K174</f>
        <v>0</v>
      </c>
      <c r="L173" s="47">
        <f t="shared" si="122"/>
        <v>0</v>
      </c>
      <c r="M173" s="40">
        <f t="shared" si="122"/>
        <v>0</v>
      </c>
      <c r="N173" s="10">
        <f t="shared" si="122"/>
        <v>0</v>
      </c>
      <c r="O173" s="22">
        <f t="shared" si="122"/>
        <v>6000</v>
      </c>
    </row>
    <row r="174" spans="1:15" ht="56.25" x14ac:dyDescent="0.2">
      <c r="A174" s="24"/>
      <c r="B174" s="3" t="s">
        <v>251</v>
      </c>
      <c r="C174" s="51">
        <v>903</v>
      </c>
      <c r="D174" s="51">
        <v>14</v>
      </c>
      <c r="E174" s="52" t="s">
        <v>21</v>
      </c>
      <c r="F174" s="11" t="s">
        <v>159</v>
      </c>
      <c r="G174" s="12"/>
      <c r="H174" s="10"/>
      <c r="I174" s="10"/>
      <c r="J174" s="31">
        <f>J175</f>
        <v>6000</v>
      </c>
      <c r="K174" s="10">
        <f t="shared" si="122"/>
        <v>0</v>
      </c>
      <c r="L174" s="47">
        <f t="shared" si="122"/>
        <v>0</v>
      </c>
      <c r="M174" s="40">
        <f t="shared" si="122"/>
        <v>0</v>
      </c>
      <c r="N174" s="10">
        <f t="shared" si="122"/>
        <v>0</v>
      </c>
      <c r="O174" s="22">
        <f t="shared" si="122"/>
        <v>6000</v>
      </c>
    </row>
    <row r="175" spans="1:15" ht="39.75" customHeight="1" x14ac:dyDescent="0.2">
      <c r="A175" s="24"/>
      <c r="B175" s="32" t="s">
        <v>499</v>
      </c>
      <c r="C175" s="51">
        <v>903</v>
      </c>
      <c r="D175" s="51">
        <v>14</v>
      </c>
      <c r="E175" s="52" t="s">
        <v>21</v>
      </c>
      <c r="F175" s="51" t="s">
        <v>500</v>
      </c>
      <c r="G175" s="53"/>
      <c r="H175" s="10"/>
      <c r="I175" s="10"/>
      <c r="J175" s="31">
        <f>J176</f>
        <v>6000</v>
      </c>
      <c r="K175" s="22"/>
      <c r="L175" s="45"/>
      <c r="M175" s="38">
        <f>M176</f>
        <v>0</v>
      </c>
      <c r="N175" s="22"/>
      <c r="O175" s="22">
        <f>O176</f>
        <v>6000</v>
      </c>
    </row>
    <row r="176" spans="1:15" ht="25.5" customHeight="1" x14ac:dyDescent="0.2">
      <c r="A176" s="24"/>
      <c r="B176" s="32" t="s">
        <v>23</v>
      </c>
      <c r="C176" s="51">
        <v>903</v>
      </c>
      <c r="D176" s="51">
        <v>14</v>
      </c>
      <c r="E176" s="52" t="s">
        <v>21</v>
      </c>
      <c r="F176" s="51" t="s">
        <v>500</v>
      </c>
      <c r="G176" s="53">
        <v>500</v>
      </c>
      <c r="H176" s="10"/>
      <c r="I176" s="10"/>
      <c r="J176" s="31">
        <v>6000</v>
      </c>
      <c r="K176" s="22"/>
      <c r="L176" s="45"/>
      <c r="M176" s="38">
        <v>0</v>
      </c>
      <c r="N176" s="22"/>
      <c r="O176" s="22">
        <f>J176+K176+L176+M176+N176</f>
        <v>6000</v>
      </c>
    </row>
    <row r="177" spans="1:18" ht="37.5" x14ac:dyDescent="0.2">
      <c r="A177" s="24"/>
      <c r="B177" s="15" t="s">
        <v>72</v>
      </c>
      <c r="C177" s="11">
        <v>903</v>
      </c>
      <c r="D177" s="11" t="s">
        <v>49</v>
      </c>
      <c r="E177" s="13" t="s">
        <v>21</v>
      </c>
      <c r="F177" s="11" t="s">
        <v>155</v>
      </c>
      <c r="G177" s="12"/>
      <c r="H177" s="10"/>
      <c r="I177" s="10"/>
      <c r="J177" s="31">
        <f t="shared" ref="J177:L178" si="123">J178</f>
        <v>52.2</v>
      </c>
      <c r="K177" s="22">
        <f t="shared" si="123"/>
        <v>0</v>
      </c>
      <c r="L177" s="45">
        <f t="shared" si="123"/>
        <v>0</v>
      </c>
      <c r="M177" s="38">
        <f t="shared" ref="M177:O178" si="124">M178</f>
        <v>0</v>
      </c>
      <c r="N177" s="22">
        <f t="shared" si="124"/>
        <v>0</v>
      </c>
      <c r="O177" s="22">
        <f t="shared" si="124"/>
        <v>52.2</v>
      </c>
    </row>
    <row r="178" spans="1:18" ht="18.75" x14ac:dyDescent="0.2">
      <c r="A178" s="24"/>
      <c r="B178" s="3" t="s">
        <v>73</v>
      </c>
      <c r="C178" s="11">
        <v>903</v>
      </c>
      <c r="D178" s="11" t="s">
        <v>49</v>
      </c>
      <c r="E178" s="13" t="s">
        <v>21</v>
      </c>
      <c r="F178" s="11" t="s">
        <v>156</v>
      </c>
      <c r="G178" s="12" t="s">
        <v>0</v>
      </c>
      <c r="H178" s="10"/>
      <c r="I178" s="10"/>
      <c r="J178" s="31">
        <f t="shared" si="123"/>
        <v>52.2</v>
      </c>
      <c r="K178" s="22">
        <f t="shared" si="123"/>
        <v>0</v>
      </c>
      <c r="L178" s="45">
        <f t="shared" si="123"/>
        <v>0</v>
      </c>
      <c r="M178" s="38">
        <f t="shared" si="124"/>
        <v>0</v>
      </c>
      <c r="N178" s="22">
        <f t="shared" si="124"/>
        <v>0</v>
      </c>
      <c r="O178" s="22">
        <f t="shared" si="124"/>
        <v>52.2</v>
      </c>
    </row>
    <row r="179" spans="1:18" ht="18.75" x14ac:dyDescent="0.2">
      <c r="A179" s="24"/>
      <c r="B179" s="3" t="s">
        <v>23</v>
      </c>
      <c r="C179" s="11">
        <v>903</v>
      </c>
      <c r="D179" s="11" t="s">
        <v>49</v>
      </c>
      <c r="E179" s="13" t="s">
        <v>21</v>
      </c>
      <c r="F179" s="11" t="s">
        <v>156</v>
      </c>
      <c r="G179" s="12" t="s">
        <v>24</v>
      </c>
      <c r="H179" s="10"/>
      <c r="I179" s="10"/>
      <c r="J179" s="31">
        <v>52.2</v>
      </c>
      <c r="K179" s="22">
        <v>0</v>
      </c>
      <c r="L179" s="45"/>
      <c r="M179" s="38"/>
      <c r="N179" s="22"/>
      <c r="O179" s="22">
        <f>J179+K179+M179+N179+L179</f>
        <v>52.2</v>
      </c>
    </row>
    <row r="180" spans="1:18" ht="37.5" x14ac:dyDescent="0.2">
      <c r="A180" s="28">
        <v>4</v>
      </c>
      <c r="B180" s="7" t="s">
        <v>75</v>
      </c>
      <c r="C180" s="8">
        <v>905</v>
      </c>
      <c r="D180" s="8" t="s">
        <v>0</v>
      </c>
      <c r="E180" s="8" t="s">
        <v>0</v>
      </c>
      <c r="F180" s="8" t="s">
        <v>0</v>
      </c>
      <c r="G180" s="9" t="s">
        <v>0</v>
      </c>
      <c r="H180" s="10">
        <f t="shared" ref="H180:O180" si="125">H181+H336</f>
        <v>164819.4</v>
      </c>
      <c r="I180" s="10">
        <f t="shared" si="125"/>
        <v>260580.70000000004</v>
      </c>
      <c r="J180" s="23">
        <f t="shared" si="125"/>
        <v>915640.02763999999</v>
      </c>
      <c r="K180" s="23">
        <f t="shared" si="125"/>
        <v>-647.11769000000004</v>
      </c>
      <c r="L180" s="48">
        <f t="shared" si="125"/>
        <v>0</v>
      </c>
      <c r="M180" s="39">
        <f t="shared" si="125"/>
        <v>0</v>
      </c>
      <c r="N180" s="16">
        <f t="shared" si="125"/>
        <v>0</v>
      </c>
      <c r="O180" s="21">
        <f t="shared" si="125"/>
        <v>917498.40995</v>
      </c>
    </row>
    <row r="181" spans="1:18" ht="18.75" x14ac:dyDescent="0.2">
      <c r="A181" s="24" t="s">
        <v>0</v>
      </c>
      <c r="B181" s="3" t="s">
        <v>8</v>
      </c>
      <c r="C181" s="11">
        <v>905</v>
      </c>
      <c r="D181" s="11" t="s">
        <v>9</v>
      </c>
      <c r="E181" s="11" t="s">
        <v>0</v>
      </c>
      <c r="F181" s="11" t="s">
        <v>0</v>
      </c>
      <c r="G181" s="12" t="s">
        <v>0</v>
      </c>
      <c r="H181" s="10">
        <f t="shared" ref="H181:O181" si="126">H182+H214+H274+H301+H309</f>
        <v>164819.4</v>
      </c>
      <c r="I181" s="10">
        <f t="shared" si="126"/>
        <v>247012.60000000003</v>
      </c>
      <c r="J181" s="31">
        <f t="shared" si="126"/>
        <v>899029.52763999999</v>
      </c>
      <c r="K181" s="10">
        <f t="shared" si="126"/>
        <v>-647.11769000000004</v>
      </c>
      <c r="L181" s="47">
        <f t="shared" si="126"/>
        <v>0</v>
      </c>
      <c r="M181" s="40">
        <f t="shared" si="126"/>
        <v>0</v>
      </c>
      <c r="N181" s="10">
        <f t="shared" si="126"/>
        <v>0</v>
      </c>
      <c r="O181" s="22">
        <f t="shared" si="126"/>
        <v>900887.90995</v>
      </c>
    </row>
    <row r="182" spans="1:18" ht="18.75" x14ac:dyDescent="0.2">
      <c r="A182" s="24" t="s">
        <v>0</v>
      </c>
      <c r="B182" s="3" t="s">
        <v>35</v>
      </c>
      <c r="C182" s="11">
        <v>905</v>
      </c>
      <c r="D182" s="11" t="s">
        <v>9</v>
      </c>
      <c r="E182" s="11" t="s">
        <v>15</v>
      </c>
      <c r="F182" s="11" t="s">
        <v>0</v>
      </c>
      <c r="G182" s="12" t="s">
        <v>0</v>
      </c>
      <c r="H182" s="10">
        <f>H183+H204</f>
        <v>51811.700000000004</v>
      </c>
      <c r="I182" s="10">
        <f>I183+I204</f>
        <v>71151.5</v>
      </c>
      <c r="J182" s="31">
        <f>J183+J204+J207</f>
        <v>537244.80849999993</v>
      </c>
      <c r="K182" s="10">
        <f t="shared" ref="K182:N182" si="127">K183+K204+K207</f>
        <v>-613.11769000000004</v>
      </c>
      <c r="L182" s="47">
        <f t="shared" ref="L182" si="128">L183+L204+L207</f>
        <v>0</v>
      </c>
      <c r="M182" s="40">
        <f t="shared" si="127"/>
        <v>0</v>
      </c>
      <c r="N182" s="10">
        <f t="shared" si="127"/>
        <v>0</v>
      </c>
      <c r="O182" s="22">
        <f>O183+O204+O207</f>
        <v>536631.69081000006</v>
      </c>
    </row>
    <row r="183" spans="1:18" ht="37.5" x14ac:dyDescent="0.2">
      <c r="A183" s="24"/>
      <c r="B183" s="14" t="s">
        <v>76</v>
      </c>
      <c r="C183" s="11">
        <v>905</v>
      </c>
      <c r="D183" s="11" t="s">
        <v>9</v>
      </c>
      <c r="E183" s="11" t="s">
        <v>15</v>
      </c>
      <c r="F183" s="11" t="s">
        <v>161</v>
      </c>
      <c r="G183" s="12" t="s">
        <v>0</v>
      </c>
      <c r="H183" s="10">
        <f t="shared" ref="H183:N183" si="129">H184</f>
        <v>51458.700000000004</v>
      </c>
      <c r="I183" s="10">
        <f t="shared" si="129"/>
        <v>71151.5</v>
      </c>
      <c r="J183" s="31">
        <f t="shared" si="129"/>
        <v>150469.12721999999</v>
      </c>
      <c r="K183" s="10">
        <f t="shared" si="129"/>
        <v>38.300000000000011</v>
      </c>
      <c r="L183" s="47">
        <f t="shared" si="129"/>
        <v>0</v>
      </c>
      <c r="M183" s="40">
        <f t="shared" si="129"/>
        <v>0</v>
      </c>
      <c r="N183" s="10">
        <f t="shared" si="129"/>
        <v>0</v>
      </c>
      <c r="O183" s="22">
        <f>O184</f>
        <v>150507.42722000001</v>
      </c>
      <c r="R183" s="54"/>
    </row>
    <row r="184" spans="1:18" s="55" customFormat="1" ht="18.75" x14ac:dyDescent="0.2">
      <c r="A184" s="29"/>
      <c r="B184" s="14" t="s">
        <v>77</v>
      </c>
      <c r="C184" s="11">
        <v>905</v>
      </c>
      <c r="D184" s="11" t="s">
        <v>9</v>
      </c>
      <c r="E184" s="11" t="s">
        <v>15</v>
      </c>
      <c r="F184" s="11" t="s">
        <v>162</v>
      </c>
      <c r="G184" s="12" t="s">
        <v>0</v>
      </c>
      <c r="H184" s="10">
        <f>H185+H187+H194+H201</f>
        <v>51458.700000000004</v>
      </c>
      <c r="I184" s="10">
        <f t="shared" ref="I184:J184" si="130">I185+I187+I194+I201</f>
        <v>71151.5</v>
      </c>
      <c r="J184" s="31">
        <f t="shared" si="130"/>
        <v>150469.12721999999</v>
      </c>
      <c r="K184" s="10">
        <f t="shared" ref="K184:N184" si="131">K185+K187+K194+K201</f>
        <v>38.300000000000011</v>
      </c>
      <c r="L184" s="47">
        <f t="shared" ref="L184" si="132">L185+L187+L194+L201</f>
        <v>0</v>
      </c>
      <c r="M184" s="40">
        <f t="shared" si="131"/>
        <v>0</v>
      </c>
      <c r="N184" s="10">
        <f t="shared" si="131"/>
        <v>0</v>
      </c>
      <c r="O184" s="22">
        <f>O185+O187+O194+O201</f>
        <v>150507.42722000001</v>
      </c>
    </row>
    <row r="185" spans="1:18" ht="37.5" x14ac:dyDescent="0.2">
      <c r="A185" s="24"/>
      <c r="B185" s="14" t="s">
        <v>164</v>
      </c>
      <c r="C185" s="11">
        <v>905</v>
      </c>
      <c r="D185" s="11" t="s">
        <v>9</v>
      </c>
      <c r="E185" s="11" t="s">
        <v>15</v>
      </c>
      <c r="F185" s="11" t="s">
        <v>163</v>
      </c>
      <c r="G185" s="12"/>
      <c r="H185" s="10">
        <f t="shared" ref="H185:N185" si="133">H186</f>
        <v>1788.3</v>
      </c>
      <c r="I185" s="10">
        <f t="shared" si="133"/>
        <v>0</v>
      </c>
      <c r="J185" s="31">
        <f t="shared" si="133"/>
        <v>3602.42722</v>
      </c>
      <c r="K185" s="10">
        <f t="shared" si="133"/>
        <v>135.30000000000001</v>
      </c>
      <c r="L185" s="47">
        <f t="shared" si="133"/>
        <v>0</v>
      </c>
      <c r="M185" s="40">
        <f t="shared" si="133"/>
        <v>0</v>
      </c>
      <c r="N185" s="10">
        <f t="shared" si="133"/>
        <v>0</v>
      </c>
      <c r="O185" s="22">
        <f>O186</f>
        <v>3737.7272200000002</v>
      </c>
    </row>
    <row r="186" spans="1:18" ht="37.5" x14ac:dyDescent="0.2">
      <c r="A186" s="24"/>
      <c r="B186" s="3" t="s">
        <v>10</v>
      </c>
      <c r="C186" s="11">
        <v>905</v>
      </c>
      <c r="D186" s="11" t="s">
        <v>9</v>
      </c>
      <c r="E186" s="11" t="s">
        <v>15</v>
      </c>
      <c r="F186" s="11" t="s">
        <v>163</v>
      </c>
      <c r="G186" s="12" t="s">
        <v>11</v>
      </c>
      <c r="H186" s="10">
        <v>1788.3</v>
      </c>
      <c r="I186" s="10"/>
      <c r="J186" s="31">
        <v>3602.42722</v>
      </c>
      <c r="K186" s="38">
        <v>135.30000000000001</v>
      </c>
      <c r="L186" s="45"/>
      <c r="M186" s="38">
        <v>0</v>
      </c>
      <c r="N186" s="22"/>
      <c r="O186" s="22">
        <f>J186+K186+M186+N186+L186</f>
        <v>3737.7272200000002</v>
      </c>
    </row>
    <row r="187" spans="1:18" ht="18.75" x14ac:dyDescent="0.2">
      <c r="A187" s="24"/>
      <c r="B187" s="14" t="s">
        <v>124</v>
      </c>
      <c r="C187" s="11">
        <v>905</v>
      </c>
      <c r="D187" s="11" t="s">
        <v>9</v>
      </c>
      <c r="E187" s="11" t="s">
        <v>15</v>
      </c>
      <c r="F187" s="11" t="s">
        <v>165</v>
      </c>
      <c r="G187" s="12"/>
      <c r="H187" s="10">
        <f t="shared" ref="H187:N188" si="134">H188</f>
        <v>450</v>
      </c>
      <c r="I187" s="10">
        <f t="shared" si="134"/>
        <v>0</v>
      </c>
      <c r="J187" s="31">
        <f>J188+J190+J192</f>
        <v>17905</v>
      </c>
      <c r="K187" s="10">
        <f>K188+K190+K192</f>
        <v>-97</v>
      </c>
      <c r="L187" s="47">
        <f>L188+L190+L192</f>
        <v>0</v>
      </c>
      <c r="M187" s="40">
        <f t="shared" ref="M187:N187" si="135">M188+M190+M192</f>
        <v>0</v>
      </c>
      <c r="N187" s="10">
        <f t="shared" si="135"/>
        <v>0</v>
      </c>
      <c r="O187" s="22">
        <f>O188+O190+O192</f>
        <v>17808</v>
      </c>
    </row>
    <row r="188" spans="1:18" ht="56.25" x14ac:dyDescent="0.2">
      <c r="A188" s="24"/>
      <c r="B188" s="14" t="s">
        <v>296</v>
      </c>
      <c r="C188" s="11">
        <v>905</v>
      </c>
      <c r="D188" s="11" t="s">
        <v>9</v>
      </c>
      <c r="E188" s="11" t="s">
        <v>15</v>
      </c>
      <c r="F188" s="11" t="s">
        <v>167</v>
      </c>
      <c r="G188" s="12"/>
      <c r="H188" s="10">
        <f t="shared" si="134"/>
        <v>450</v>
      </c>
      <c r="I188" s="10">
        <f t="shared" si="134"/>
        <v>0</v>
      </c>
      <c r="J188" s="31">
        <f t="shared" si="134"/>
        <v>16568.400000000001</v>
      </c>
      <c r="K188" s="10">
        <f>K189</f>
        <v>-97</v>
      </c>
      <c r="L188" s="47">
        <f>L189</f>
        <v>0</v>
      </c>
      <c r="M188" s="40">
        <f t="shared" si="134"/>
        <v>0</v>
      </c>
      <c r="N188" s="10">
        <f t="shared" si="134"/>
        <v>0</v>
      </c>
      <c r="O188" s="22">
        <f>O189</f>
        <v>16471.400000000001</v>
      </c>
    </row>
    <row r="189" spans="1:18" ht="37.5" x14ac:dyDescent="0.2">
      <c r="A189" s="24"/>
      <c r="B189" s="3" t="s">
        <v>10</v>
      </c>
      <c r="C189" s="11">
        <v>905</v>
      </c>
      <c r="D189" s="11" t="s">
        <v>9</v>
      </c>
      <c r="E189" s="11" t="s">
        <v>15</v>
      </c>
      <c r="F189" s="11" t="s">
        <v>167</v>
      </c>
      <c r="G189" s="12" t="s">
        <v>11</v>
      </c>
      <c r="H189" s="10">
        <v>450</v>
      </c>
      <c r="I189" s="10"/>
      <c r="J189" s="31">
        <v>16568.400000000001</v>
      </c>
      <c r="K189" s="38">
        <v>-97</v>
      </c>
      <c r="L189" s="45"/>
      <c r="M189" s="38">
        <v>0</v>
      </c>
      <c r="N189" s="22"/>
      <c r="O189" s="22">
        <f>J189+K189+M189+N189+L189</f>
        <v>16471.400000000001</v>
      </c>
    </row>
    <row r="190" spans="1:18" ht="18.75" x14ac:dyDescent="0.2">
      <c r="A190" s="24"/>
      <c r="B190" s="3" t="s">
        <v>467</v>
      </c>
      <c r="C190" s="11">
        <v>905</v>
      </c>
      <c r="D190" s="11" t="s">
        <v>9</v>
      </c>
      <c r="E190" s="11" t="s">
        <v>15</v>
      </c>
      <c r="F190" s="11" t="s">
        <v>466</v>
      </c>
      <c r="G190" s="12"/>
      <c r="H190" s="10"/>
      <c r="I190" s="10"/>
      <c r="J190" s="31">
        <f>J191</f>
        <v>1331.1</v>
      </c>
      <c r="K190" s="10">
        <f t="shared" ref="K190:N190" si="136">K191</f>
        <v>0</v>
      </c>
      <c r="L190" s="47">
        <f t="shared" si="136"/>
        <v>0</v>
      </c>
      <c r="M190" s="40">
        <f t="shared" si="136"/>
        <v>0</v>
      </c>
      <c r="N190" s="10">
        <f t="shared" si="136"/>
        <v>0</v>
      </c>
      <c r="O190" s="22">
        <f>O191</f>
        <v>1331.1</v>
      </c>
    </row>
    <row r="191" spans="1:18" ht="37.5" x14ac:dyDescent="0.2">
      <c r="A191" s="24"/>
      <c r="B191" s="3" t="s">
        <v>10</v>
      </c>
      <c r="C191" s="11">
        <v>905</v>
      </c>
      <c r="D191" s="11" t="s">
        <v>9</v>
      </c>
      <c r="E191" s="11" t="s">
        <v>15</v>
      </c>
      <c r="F191" s="11" t="s">
        <v>466</v>
      </c>
      <c r="G191" s="12" t="s">
        <v>11</v>
      </c>
      <c r="H191" s="10"/>
      <c r="I191" s="10"/>
      <c r="J191" s="31">
        <v>1331.1</v>
      </c>
      <c r="K191" s="22">
        <v>0</v>
      </c>
      <c r="L191" s="45"/>
      <c r="M191" s="38">
        <v>0</v>
      </c>
      <c r="N191" s="22"/>
      <c r="O191" s="22">
        <f>J191+K191+M191+N191+L191</f>
        <v>1331.1</v>
      </c>
    </row>
    <row r="192" spans="1:18" ht="56.25" x14ac:dyDescent="0.2">
      <c r="A192" s="24"/>
      <c r="B192" s="3" t="s">
        <v>485</v>
      </c>
      <c r="C192" s="11">
        <v>905</v>
      </c>
      <c r="D192" s="11" t="s">
        <v>9</v>
      </c>
      <c r="E192" s="11" t="s">
        <v>15</v>
      </c>
      <c r="F192" s="11" t="s">
        <v>484</v>
      </c>
      <c r="G192" s="12"/>
      <c r="H192" s="10"/>
      <c r="I192" s="10"/>
      <c r="J192" s="31">
        <f>J193</f>
        <v>5.5</v>
      </c>
      <c r="K192" s="22">
        <f>K193</f>
        <v>0</v>
      </c>
      <c r="L192" s="45">
        <f>L193</f>
        <v>0</v>
      </c>
      <c r="M192" s="38">
        <f t="shared" ref="M192:N192" si="137">M193</f>
        <v>0</v>
      </c>
      <c r="N192" s="22">
        <f t="shared" si="137"/>
        <v>0</v>
      </c>
      <c r="O192" s="22">
        <f>O193</f>
        <v>5.5</v>
      </c>
    </row>
    <row r="193" spans="1:15" ht="37.5" x14ac:dyDescent="0.2">
      <c r="A193" s="24"/>
      <c r="B193" s="3" t="s">
        <v>10</v>
      </c>
      <c r="C193" s="11">
        <v>905</v>
      </c>
      <c r="D193" s="11" t="s">
        <v>9</v>
      </c>
      <c r="E193" s="11" t="s">
        <v>15</v>
      </c>
      <c r="F193" s="11" t="s">
        <v>484</v>
      </c>
      <c r="G193" s="12" t="s">
        <v>11</v>
      </c>
      <c r="H193" s="10"/>
      <c r="I193" s="10"/>
      <c r="J193" s="31">
        <v>5.5</v>
      </c>
      <c r="K193" s="22">
        <v>0</v>
      </c>
      <c r="L193" s="45"/>
      <c r="M193" s="38">
        <v>0</v>
      </c>
      <c r="N193" s="22"/>
      <c r="O193" s="22">
        <f>J193+K193+M193+N193+L193</f>
        <v>5.5</v>
      </c>
    </row>
    <row r="194" spans="1:15" ht="37.5" x14ac:dyDescent="0.2">
      <c r="A194" s="24"/>
      <c r="B194" s="3" t="s">
        <v>254</v>
      </c>
      <c r="C194" s="11">
        <v>905</v>
      </c>
      <c r="D194" s="11" t="s">
        <v>9</v>
      </c>
      <c r="E194" s="11" t="s">
        <v>15</v>
      </c>
      <c r="F194" s="11" t="s">
        <v>231</v>
      </c>
      <c r="G194" s="12"/>
      <c r="H194" s="10">
        <f>H195+H199+H197</f>
        <v>49220.4</v>
      </c>
      <c r="I194" s="10">
        <f>I195+I199+I197</f>
        <v>69251.5</v>
      </c>
      <c r="J194" s="31">
        <f>J195+J199+J197</f>
        <v>126701.7</v>
      </c>
      <c r="K194" s="10">
        <f t="shared" ref="K194:N194" si="138">K195+K199+K197</f>
        <v>0</v>
      </c>
      <c r="L194" s="47">
        <f t="shared" ref="L194" si="139">L195+L199+L197</f>
        <v>0</v>
      </c>
      <c r="M194" s="40">
        <f t="shared" si="138"/>
        <v>0</v>
      </c>
      <c r="N194" s="10">
        <f t="shared" si="138"/>
        <v>0</v>
      </c>
      <c r="O194" s="22">
        <f>O195+O197+O199</f>
        <v>126701.7</v>
      </c>
    </row>
    <row r="195" spans="1:15" ht="37.5" x14ac:dyDescent="0.2">
      <c r="A195" s="24"/>
      <c r="B195" s="3" t="s">
        <v>63</v>
      </c>
      <c r="C195" s="11">
        <v>905</v>
      </c>
      <c r="D195" s="11" t="s">
        <v>9</v>
      </c>
      <c r="E195" s="11" t="s">
        <v>15</v>
      </c>
      <c r="F195" s="11" t="s">
        <v>168</v>
      </c>
      <c r="G195" s="12"/>
      <c r="H195" s="10">
        <f t="shared" ref="H195:N195" si="140">H196</f>
        <v>48941.700000000004</v>
      </c>
      <c r="I195" s="10">
        <f t="shared" si="140"/>
        <v>0</v>
      </c>
      <c r="J195" s="31">
        <f t="shared" si="140"/>
        <v>49058.7</v>
      </c>
      <c r="K195" s="10">
        <f t="shared" si="140"/>
        <v>0</v>
      </c>
      <c r="L195" s="47">
        <f t="shared" si="140"/>
        <v>0</v>
      </c>
      <c r="M195" s="40">
        <f t="shared" si="140"/>
        <v>0</v>
      </c>
      <c r="N195" s="10">
        <f t="shared" si="140"/>
        <v>0</v>
      </c>
      <c r="O195" s="22">
        <f>O196</f>
        <v>49058.7</v>
      </c>
    </row>
    <row r="196" spans="1:15" ht="37.5" x14ac:dyDescent="0.2">
      <c r="A196" s="24"/>
      <c r="B196" s="3" t="s">
        <v>10</v>
      </c>
      <c r="C196" s="11">
        <v>905</v>
      </c>
      <c r="D196" s="11" t="s">
        <v>9</v>
      </c>
      <c r="E196" s="11" t="s">
        <v>15</v>
      </c>
      <c r="F196" s="11" t="s">
        <v>168</v>
      </c>
      <c r="G196" s="12">
        <v>600</v>
      </c>
      <c r="H196" s="10">
        <f>54514.9-5294.5-278.7</f>
        <v>48941.700000000004</v>
      </c>
      <c r="I196" s="10"/>
      <c r="J196" s="31">
        <v>49058.7</v>
      </c>
      <c r="K196" s="22">
        <v>0</v>
      </c>
      <c r="L196" s="45"/>
      <c r="M196" s="38">
        <v>0</v>
      </c>
      <c r="N196" s="22"/>
      <c r="O196" s="22">
        <f>J196+K196+M196+N196+L196</f>
        <v>49058.7</v>
      </c>
    </row>
    <row r="197" spans="1:15" ht="37.5" x14ac:dyDescent="0.2">
      <c r="A197" s="24" t="s">
        <v>0</v>
      </c>
      <c r="B197" s="3" t="s">
        <v>338</v>
      </c>
      <c r="C197" s="11">
        <v>905</v>
      </c>
      <c r="D197" s="11" t="s">
        <v>9</v>
      </c>
      <c r="E197" s="11" t="s">
        <v>15</v>
      </c>
      <c r="F197" s="11" t="s">
        <v>344</v>
      </c>
      <c r="G197" s="12"/>
      <c r="H197" s="10">
        <f t="shared" ref="H197:N197" si="141">H198</f>
        <v>278.7</v>
      </c>
      <c r="I197" s="10">
        <f t="shared" si="141"/>
        <v>5294.5</v>
      </c>
      <c r="J197" s="31">
        <f t="shared" si="141"/>
        <v>5573.2</v>
      </c>
      <c r="K197" s="10">
        <f t="shared" si="141"/>
        <v>0</v>
      </c>
      <c r="L197" s="47">
        <f t="shared" si="141"/>
        <v>0</v>
      </c>
      <c r="M197" s="40">
        <f t="shared" si="141"/>
        <v>0</v>
      </c>
      <c r="N197" s="10">
        <f t="shared" si="141"/>
        <v>0</v>
      </c>
      <c r="O197" s="22">
        <f>O198</f>
        <v>5573.2</v>
      </c>
    </row>
    <row r="198" spans="1:15" ht="37.5" x14ac:dyDescent="0.2">
      <c r="A198" s="24" t="s">
        <v>0</v>
      </c>
      <c r="B198" s="3" t="s">
        <v>10</v>
      </c>
      <c r="C198" s="11">
        <v>905</v>
      </c>
      <c r="D198" s="11" t="s">
        <v>9</v>
      </c>
      <c r="E198" s="11" t="s">
        <v>15</v>
      </c>
      <c r="F198" s="11" t="s">
        <v>344</v>
      </c>
      <c r="G198" s="12">
        <v>600</v>
      </c>
      <c r="H198" s="10">
        <v>278.7</v>
      </c>
      <c r="I198" s="10">
        <v>5294.5</v>
      </c>
      <c r="J198" s="31">
        <f>H198+I198</f>
        <v>5573.2</v>
      </c>
      <c r="K198" s="22"/>
      <c r="L198" s="45"/>
      <c r="M198" s="38"/>
      <c r="N198" s="22"/>
      <c r="O198" s="22">
        <f>J198+K198+M198+N198+L198</f>
        <v>5573.2</v>
      </c>
    </row>
    <row r="199" spans="1:15" ht="57.75" customHeight="1" x14ac:dyDescent="0.2">
      <c r="A199" s="24"/>
      <c r="B199" s="3" t="s">
        <v>170</v>
      </c>
      <c r="C199" s="11">
        <v>905</v>
      </c>
      <c r="D199" s="11" t="s">
        <v>9</v>
      </c>
      <c r="E199" s="11" t="s">
        <v>15</v>
      </c>
      <c r="F199" s="11" t="s">
        <v>169</v>
      </c>
      <c r="G199" s="12" t="s">
        <v>0</v>
      </c>
      <c r="H199" s="10">
        <f t="shared" ref="H199:N199" si="142">H200</f>
        <v>0</v>
      </c>
      <c r="I199" s="10">
        <f t="shared" si="142"/>
        <v>63957</v>
      </c>
      <c r="J199" s="31">
        <f t="shared" si="142"/>
        <v>72069.8</v>
      </c>
      <c r="K199" s="10">
        <f t="shared" si="142"/>
        <v>0</v>
      </c>
      <c r="L199" s="47">
        <f t="shared" si="142"/>
        <v>0</v>
      </c>
      <c r="M199" s="40">
        <f t="shared" si="142"/>
        <v>0</v>
      </c>
      <c r="N199" s="10">
        <f t="shared" si="142"/>
        <v>0</v>
      </c>
      <c r="O199" s="22">
        <f>O200</f>
        <v>72069.8</v>
      </c>
    </row>
    <row r="200" spans="1:15" ht="37.5" x14ac:dyDescent="0.2">
      <c r="A200" s="24"/>
      <c r="B200" s="3" t="s">
        <v>10</v>
      </c>
      <c r="C200" s="11">
        <v>905</v>
      </c>
      <c r="D200" s="11" t="s">
        <v>9</v>
      </c>
      <c r="E200" s="11" t="s">
        <v>15</v>
      </c>
      <c r="F200" s="11" t="s">
        <v>169</v>
      </c>
      <c r="G200" s="12">
        <v>600</v>
      </c>
      <c r="H200" s="10"/>
      <c r="I200" s="10">
        <v>63957</v>
      </c>
      <c r="J200" s="31">
        <v>72069.8</v>
      </c>
      <c r="K200" s="22"/>
      <c r="L200" s="45"/>
      <c r="M200" s="38"/>
      <c r="N200" s="22">
        <v>0</v>
      </c>
      <c r="O200" s="22">
        <f>J200+K200+M200+N200+L200</f>
        <v>72069.8</v>
      </c>
    </row>
    <row r="201" spans="1:15" ht="56.25" customHeight="1" x14ac:dyDescent="0.2">
      <c r="A201" s="24"/>
      <c r="B201" s="3" t="s">
        <v>424</v>
      </c>
      <c r="C201" s="11">
        <v>905</v>
      </c>
      <c r="D201" s="13" t="s">
        <v>9</v>
      </c>
      <c r="E201" s="13" t="s">
        <v>15</v>
      </c>
      <c r="F201" s="11" t="s">
        <v>435</v>
      </c>
      <c r="G201" s="12"/>
      <c r="H201" s="10">
        <f>H202</f>
        <v>0</v>
      </c>
      <c r="I201" s="10">
        <f t="shared" ref="I201:N201" si="143">I202</f>
        <v>1900</v>
      </c>
      <c r="J201" s="31">
        <f t="shared" si="143"/>
        <v>2260</v>
      </c>
      <c r="K201" s="10">
        <f t="shared" si="143"/>
        <v>0</v>
      </c>
      <c r="L201" s="47">
        <f t="shared" si="143"/>
        <v>0</v>
      </c>
      <c r="M201" s="40">
        <f t="shared" si="143"/>
        <v>0</v>
      </c>
      <c r="N201" s="10">
        <f t="shared" si="143"/>
        <v>0</v>
      </c>
      <c r="O201" s="22">
        <f>O202</f>
        <v>2260</v>
      </c>
    </row>
    <row r="202" spans="1:15" ht="22.5" customHeight="1" x14ac:dyDescent="0.2">
      <c r="A202" s="24"/>
      <c r="B202" s="3" t="s">
        <v>123</v>
      </c>
      <c r="C202" s="11">
        <v>905</v>
      </c>
      <c r="D202" s="13" t="s">
        <v>9</v>
      </c>
      <c r="E202" s="13" t="s">
        <v>15</v>
      </c>
      <c r="F202" s="11" t="s">
        <v>245</v>
      </c>
      <c r="G202" s="12"/>
      <c r="H202" s="10">
        <f t="shared" ref="H202:N202" si="144">H203</f>
        <v>0</v>
      </c>
      <c r="I202" s="10">
        <f t="shared" si="144"/>
        <v>1900</v>
      </c>
      <c r="J202" s="31">
        <f t="shared" si="144"/>
        <v>2260</v>
      </c>
      <c r="K202" s="10">
        <f t="shared" si="144"/>
        <v>0</v>
      </c>
      <c r="L202" s="47">
        <f t="shared" si="144"/>
        <v>0</v>
      </c>
      <c r="M202" s="40">
        <f t="shared" si="144"/>
        <v>0</v>
      </c>
      <c r="N202" s="10">
        <f t="shared" si="144"/>
        <v>0</v>
      </c>
      <c r="O202" s="22">
        <f>O203</f>
        <v>2260</v>
      </c>
    </row>
    <row r="203" spans="1:15" ht="37.5" x14ac:dyDescent="0.2">
      <c r="A203" s="24"/>
      <c r="B203" s="3" t="s">
        <v>10</v>
      </c>
      <c r="C203" s="11">
        <v>905</v>
      </c>
      <c r="D203" s="13" t="s">
        <v>9</v>
      </c>
      <c r="E203" s="13" t="s">
        <v>15</v>
      </c>
      <c r="F203" s="11" t="s">
        <v>245</v>
      </c>
      <c r="G203" s="12">
        <v>600</v>
      </c>
      <c r="H203" s="10"/>
      <c r="I203" s="10">
        <v>1900</v>
      </c>
      <c r="J203" s="31">
        <v>2260</v>
      </c>
      <c r="K203" s="22">
        <v>0</v>
      </c>
      <c r="L203" s="45"/>
      <c r="M203" s="38"/>
      <c r="N203" s="22"/>
      <c r="O203" s="22">
        <f>J203+K203+M203+N203+L203</f>
        <v>2260</v>
      </c>
    </row>
    <row r="204" spans="1:15" ht="34.5" customHeight="1" x14ac:dyDescent="0.2">
      <c r="A204" s="24"/>
      <c r="B204" s="3" t="s">
        <v>60</v>
      </c>
      <c r="C204" s="11">
        <v>905</v>
      </c>
      <c r="D204" s="13" t="s">
        <v>9</v>
      </c>
      <c r="E204" s="13" t="s">
        <v>15</v>
      </c>
      <c r="F204" s="11" t="s">
        <v>142</v>
      </c>
      <c r="G204" s="12" t="s">
        <v>0</v>
      </c>
      <c r="H204" s="10">
        <f t="shared" ref="H204:N205" si="145">H205</f>
        <v>353</v>
      </c>
      <c r="I204" s="10">
        <f t="shared" si="145"/>
        <v>0</v>
      </c>
      <c r="J204" s="31">
        <f t="shared" si="145"/>
        <v>355.41127999999998</v>
      </c>
      <c r="K204" s="10">
        <f t="shared" si="145"/>
        <v>0</v>
      </c>
      <c r="L204" s="47">
        <f t="shared" si="145"/>
        <v>0</v>
      </c>
      <c r="M204" s="40">
        <f t="shared" si="145"/>
        <v>0</v>
      </c>
      <c r="N204" s="10">
        <f t="shared" si="145"/>
        <v>0</v>
      </c>
      <c r="O204" s="22">
        <f>O205</f>
        <v>355.41127999999998</v>
      </c>
    </row>
    <row r="205" spans="1:15" ht="37.5" x14ac:dyDescent="0.2">
      <c r="A205" s="24" t="s">
        <v>0</v>
      </c>
      <c r="B205" s="3" t="s">
        <v>144</v>
      </c>
      <c r="C205" s="11">
        <v>905</v>
      </c>
      <c r="D205" s="13" t="s">
        <v>9</v>
      </c>
      <c r="E205" s="13" t="s">
        <v>15</v>
      </c>
      <c r="F205" s="11" t="s">
        <v>143</v>
      </c>
      <c r="G205" s="12" t="s">
        <v>0</v>
      </c>
      <c r="H205" s="10">
        <f t="shared" si="145"/>
        <v>353</v>
      </c>
      <c r="I205" s="10">
        <f t="shared" si="145"/>
        <v>0</v>
      </c>
      <c r="J205" s="31">
        <f t="shared" si="145"/>
        <v>355.41127999999998</v>
      </c>
      <c r="K205" s="10">
        <f t="shared" si="145"/>
        <v>0</v>
      </c>
      <c r="L205" s="47">
        <f t="shared" si="145"/>
        <v>0</v>
      </c>
      <c r="M205" s="40">
        <f t="shared" si="145"/>
        <v>0</v>
      </c>
      <c r="N205" s="10">
        <f t="shared" si="145"/>
        <v>0</v>
      </c>
      <c r="O205" s="22">
        <f>O206</f>
        <v>355.41127999999998</v>
      </c>
    </row>
    <row r="206" spans="1:15" ht="37.5" x14ac:dyDescent="0.2">
      <c r="A206" s="24" t="s">
        <v>0</v>
      </c>
      <c r="B206" s="3" t="s">
        <v>10</v>
      </c>
      <c r="C206" s="11">
        <v>905</v>
      </c>
      <c r="D206" s="13" t="s">
        <v>9</v>
      </c>
      <c r="E206" s="13" t="s">
        <v>15</v>
      </c>
      <c r="F206" s="11" t="s">
        <v>143</v>
      </c>
      <c r="G206" s="12" t="s">
        <v>11</v>
      </c>
      <c r="H206" s="10">
        <v>353</v>
      </c>
      <c r="I206" s="10"/>
      <c r="J206" s="31">
        <v>355.41127999999998</v>
      </c>
      <c r="K206" s="22">
        <v>0</v>
      </c>
      <c r="L206" s="45"/>
      <c r="M206" s="38">
        <v>0</v>
      </c>
      <c r="N206" s="22"/>
      <c r="O206" s="22">
        <f>J206+K206+M206+N206+L206</f>
        <v>355.41127999999998</v>
      </c>
    </row>
    <row r="207" spans="1:15" ht="40.5" customHeight="1" x14ac:dyDescent="0.2">
      <c r="A207" s="24"/>
      <c r="B207" s="3" t="s">
        <v>367</v>
      </c>
      <c r="C207" s="11">
        <v>905</v>
      </c>
      <c r="D207" s="13" t="s">
        <v>9</v>
      </c>
      <c r="E207" s="13" t="s">
        <v>15</v>
      </c>
      <c r="F207" s="11" t="s">
        <v>208</v>
      </c>
      <c r="G207" s="12"/>
      <c r="H207" s="10"/>
      <c r="I207" s="10"/>
      <c r="J207" s="31">
        <f t="shared" ref="J207:O208" si="146">J208</f>
        <v>386420.26999999996</v>
      </c>
      <c r="K207" s="10">
        <f t="shared" si="146"/>
        <v>-651.41768999999999</v>
      </c>
      <c r="L207" s="47">
        <f t="shared" si="146"/>
        <v>0</v>
      </c>
      <c r="M207" s="40">
        <f t="shared" si="146"/>
        <v>0</v>
      </c>
      <c r="N207" s="10">
        <f t="shared" si="146"/>
        <v>0</v>
      </c>
      <c r="O207" s="22">
        <f t="shared" si="146"/>
        <v>385768.85230999999</v>
      </c>
    </row>
    <row r="208" spans="1:15" ht="18.75" x14ac:dyDescent="0.2">
      <c r="A208" s="24"/>
      <c r="B208" s="3" t="s">
        <v>475</v>
      </c>
      <c r="C208" s="11">
        <v>905</v>
      </c>
      <c r="D208" s="13" t="s">
        <v>9</v>
      </c>
      <c r="E208" s="13" t="s">
        <v>15</v>
      </c>
      <c r="F208" s="11" t="s">
        <v>368</v>
      </c>
      <c r="G208" s="12"/>
      <c r="H208" s="10"/>
      <c r="I208" s="10"/>
      <c r="J208" s="31">
        <f>J209</f>
        <v>386420.26999999996</v>
      </c>
      <c r="K208" s="10">
        <f t="shared" si="146"/>
        <v>-651.41768999999999</v>
      </c>
      <c r="L208" s="47">
        <f t="shared" si="146"/>
        <v>0</v>
      </c>
      <c r="M208" s="40">
        <f t="shared" si="146"/>
        <v>0</v>
      </c>
      <c r="N208" s="10">
        <f t="shared" si="146"/>
        <v>0</v>
      </c>
      <c r="O208" s="22">
        <f t="shared" si="146"/>
        <v>385768.85230999999</v>
      </c>
    </row>
    <row r="209" spans="1:17" ht="18" customHeight="1" x14ac:dyDescent="0.2">
      <c r="A209" s="24"/>
      <c r="B209" s="3" t="s">
        <v>520</v>
      </c>
      <c r="C209" s="11">
        <v>905</v>
      </c>
      <c r="D209" s="13" t="s">
        <v>9</v>
      </c>
      <c r="E209" s="13" t="s">
        <v>15</v>
      </c>
      <c r="F209" s="11" t="s">
        <v>506</v>
      </c>
      <c r="G209" s="12"/>
      <c r="H209" s="10"/>
      <c r="I209" s="10"/>
      <c r="J209" s="31">
        <f>J210+J212</f>
        <v>386420.26999999996</v>
      </c>
      <c r="K209" s="10">
        <f t="shared" ref="K209:O209" si="147">K210+K212</f>
        <v>-651.41768999999999</v>
      </c>
      <c r="L209" s="47">
        <f t="shared" si="147"/>
        <v>0</v>
      </c>
      <c r="M209" s="40">
        <f t="shared" si="147"/>
        <v>0</v>
      </c>
      <c r="N209" s="10">
        <f>N210+N212</f>
        <v>0</v>
      </c>
      <c r="O209" s="22">
        <f t="shared" si="147"/>
        <v>385768.85230999999</v>
      </c>
    </row>
    <row r="210" spans="1:17" ht="34.5" customHeight="1" x14ac:dyDescent="0.2">
      <c r="A210" s="24"/>
      <c r="B210" s="3" t="s">
        <v>521</v>
      </c>
      <c r="C210" s="11">
        <v>905</v>
      </c>
      <c r="D210" s="13" t="s">
        <v>9</v>
      </c>
      <c r="E210" s="13" t="s">
        <v>15</v>
      </c>
      <c r="F210" s="11" t="s">
        <v>507</v>
      </c>
      <c r="G210" s="12"/>
      <c r="H210" s="10"/>
      <c r="I210" s="10"/>
      <c r="J210" s="31">
        <f>J211</f>
        <v>35038.800000000003</v>
      </c>
      <c r="K210" s="10">
        <f>K211</f>
        <v>-651.41768999999999</v>
      </c>
      <c r="L210" s="47"/>
      <c r="M210" s="40"/>
      <c r="N210" s="10">
        <f>N211</f>
        <v>0</v>
      </c>
      <c r="O210" s="22">
        <f>O211</f>
        <v>34387.382310000001</v>
      </c>
    </row>
    <row r="211" spans="1:17" ht="38.25" customHeight="1" x14ac:dyDescent="0.2">
      <c r="A211" s="24"/>
      <c r="B211" s="3" t="s">
        <v>43</v>
      </c>
      <c r="C211" s="11">
        <v>905</v>
      </c>
      <c r="D211" s="13" t="s">
        <v>9</v>
      </c>
      <c r="E211" s="13" t="s">
        <v>15</v>
      </c>
      <c r="F211" s="11" t="s">
        <v>507</v>
      </c>
      <c r="G211" s="12">
        <v>400</v>
      </c>
      <c r="H211" s="10"/>
      <c r="I211" s="10"/>
      <c r="J211" s="31">
        <v>35038.800000000003</v>
      </c>
      <c r="K211" s="40">
        <v>-651.41768999999999</v>
      </c>
      <c r="L211" s="47"/>
      <c r="M211" s="40"/>
      <c r="N211" s="10">
        <v>0</v>
      </c>
      <c r="O211" s="22">
        <f>J211+K211+L211+M211+N211</f>
        <v>34387.382310000001</v>
      </c>
      <c r="P211" s="56"/>
      <c r="Q211" s="56"/>
    </row>
    <row r="212" spans="1:17" ht="37.5" x14ac:dyDescent="0.2">
      <c r="A212" s="24"/>
      <c r="B212" s="3" t="s">
        <v>474</v>
      </c>
      <c r="C212" s="11">
        <v>905</v>
      </c>
      <c r="D212" s="13" t="s">
        <v>9</v>
      </c>
      <c r="E212" s="13" t="s">
        <v>15</v>
      </c>
      <c r="F212" s="11" t="s">
        <v>473</v>
      </c>
      <c r="G212" s="12"/>
      <c r="H212" s="10"/>
      <c r="I212" s="10"/>
      <c r="J212" s="31">
        <f>J213</f>
        <v>351381.47</v>
      </c>
      <c r="K212" s="10">
        <f t="shared" ref="K212:O212" si="148">K213</f>
        <v>0</v>
      </c>
      <c r="L212" s="47">
        <f t="shared" si="148"/>
        <v>0</v>
      </c>
      <c r="M212" s="40">
        <f t="shared" si="148"/>
        <v>0</v>
      </c>
      <c r="N212" s="10">
        <f t="shared" si="148"/>
        <v>0</v>
      </c>
      <c r="O212" s="22">
        <f t="shared" si="148"/>
        <v>351381.47</v>
      </c>
    </row>
    <row r="213" spans="1:17" ht="37.5" x14ac:dyDescent="0.2">
      <c r="A213" s="24"/>
      <c r="B213" s="3" t="s">
        <v>43</v>
      </c>
      <c r="C213" s="11">
        <v>905</v>
      </c>
      <c r="D213" s="13" t="s">
        <v>9</v>
      </c>
      <c r="E213" s="13" t="s">
        <v>15</v>
      </c>
      <c r="F213" s="11" t="s">
        <v>473</v>
      </c>
      <c r="G213" s="12">
        <v>400</v>
      </c>
      <c r="H213" s="10"/>
      <c r="I213" s="10"/>
      <c r="J213" s="31">
        <v>351381.47</v>
      </c>
      <c r="K213" s="22">
        <v>0</v>
      </c>
      <c r="L213" s="45"/>
      <c r="M213" s="38">
        <v>0</v>
      </c>
      <c r="N213" s="10">
        <v>0</v>
      </c>
      <c r="O213" s="22">
        <f>J213+K213+M213+N213+L213</f>
        <v>351381.47</v>
      </c>
    </row>
    <row r="214" spans="1:17" ht="18.75" x14ac:dyDescent="0.2">
      <c r="A214" s="24" t="s">
        <v>0</v>
      </c>
      <c r="B214" s="3" t="s">
        <v>28</v>
      </c>
      <c r="C214" s="11">
        <v>905</v>
      </c>
      <c r="D214" s="11" t="s">
        <v>9</v>
      </c>
      <c r="E214" s="11" t="s">
        <v>20</v>
      </c>
      <c r="F214" s="11" t="s">
        <v>0</v>
      </c>
      <c r="G214" s="12" t="s">
        <v>0</v>
      </c>
      <c r="H214" s="10">
        <f>H215+H258+H261+H264+H267+H270</f>
        <v>75337.5</v>
      </c>
      <c r="I214" s="10">
        <f>I215+I258+I261+I264+I267+I270</f>
        <v>172271.6</v>
      </c>
      <c r="J214" s="31">
        <f>J215+J258+J261+J264+J267+J270</f>
        <v>318894.77914000006</v>
      </c>
      <c r="K214" s="10">
        <f t="shared" ref="K214:N214" si="149">K215+K258+K261+K264+K267+K270</f>
        <v>-239.2</v>
      </c>
      <c r="L214" s="47">
        <f t="shared" ref="L214" si="150">L215+L258+L261+L264+L267+L270</f>
        <v>0</v>
      </c>
      <c r="M214" s="40">
        <f t="shared" si="149"/>
        <v>0</v>
      </c>
      <c r="N214" s="10">
        <f t="shared" si="149"/>
        <v>0</v>
      </c>
      <c r="O214" s="22">
        <f>O215+O258+O261+O264+O267+O270</f>
        <v>321161.07914000005</v>
      </c>
    </row>
    <row r="215" spans="1:17" ht="37.5" x14ac:dyDescent="0.2">
      <c r="A215" s="24" t="s">
        <v>0</v>
      </c>
      <c r="B215" s="14" t="s">
        <v>76</v>
      </c>
      <c r="C215" s="11">
        <v>905</v>
      </c>
      <c r="D215" s="11" t="s">
        <v>9</v>
      </c>
      <c r="E215" s="11" t="s">
        <v>20</v>
      </c>
      <c r="F215" s="11" t="s">
        <v>161</v>
      </c>
      <c r="G215" s="12" t="s">
        <v>0</v>
      </c>
      <c r="H215" s="10">
        <f t="shared" ref="H215:N215" si="151">H216</f>
        <v>74285.5</v>
      </c>
      <c r="I215" s="10">
        <f t="shared" si="151"/>
        <v>172271.6</v>
      </c>
      <c r="J215" s="31">
        <f t="shared" si="151"/>
        <v>317665.57914000005</v>
      </c>
      <c r="K215" s="10">
        <f t="shared" si="151"/>
        <v>-243.5</v>
      </c>
      <c r="L215" s="47">
        <f t="shared" si="151"/>
        <v>0</v>
      </c>
      <c r="M215" s="40">
        <f t="shared" si="151"/>
        <v>0</v>
      </c>
      <c r="N215" s="10">
        <f t="shared" si="151"/>
        <v>0</v>
      </c>
      <c r="O215" s="22">
        <f>O216</f>
        <v>319927.57914000005</v>
      </c>
    </row>
    <row r="216" spans="1:17" ht="18.75" x14ac:dyDescent="0.2">
      <c r="A216" s="24" t="s">
        <v>0</v>
      </c>
      <c r="B216" s="3" t="s">
        <v>78</v>
      </c>
      <c r="C216" s="11">
        <v>905</v>
      </c>
      <c r="D216" s="11" t="s">
        <v>9</v>
      </c>
      <c r="E216" s="11" t="s">
        <v>20</v>
      </c>
      <c r="F216" s="11" t="s">
        <v>172</v>
      </c>
      <c r="G216" s="12" t="s">
        <v>0</v>
      </c>
      <c r="H216" s="10">
        <f>H217+H219+H234+H241+H246+H252+H255</f>
        <v>74285.5</v>
      </c>
      <c r="I216" s="10">
        <f>I217+I219+I234+I241+I246+I252+I255</f>
        <v>172271.6</v>
      </c>
      <c r="J216" s="31">
        <f>J217+J219+J234+J241+J246+J252+J255+J249+J244</f>
        <v>317665.57914000005</v>
      </c>
      <c r="K216" s="10">
        <f>K217+K219+K234+K241+K246+K252+K255+K249+K244</f>
        <v>-243.5</v>
      </c>
      <c r="L216" s="47">
        <f>L217+L219+L234+L241+L246+L252+L255+L249+L244</f>
        <v>0</v>
      </c>
      <c r="M216" s="40">
        <f t="shared" ref="M216:N216" si="152">M217+M219+M234+M241+M246+M252+M255+M249+M244</f>
        <v>0</v>
      </c>
      <c r="N216" s="10">
        <f t="shared" si="152"/>
        <v>0</v>
      </c>
      <c r="O216" s="22">
        <f>O217+O219+O234+O241+O246+O249+O252+O255+O244</f>
        <v>319927.57914000005</v>
      </c>
    </row>
    <row r="217" spans="1:17" ht="37.5" x14ac:dyDescent="0.2">
      <c r="A217" s="24"/>
      <c r="B217" s="14" t="s">
        <v>171</v>
      </c>
      <c r="C217" s="11">
        <v>905</v>
      </c>
      <c r="D217" s="11" t="s">
        <v>9</v>
      </c>
      <c r="E217" s="11" t="s">
        <v>20</v>
      </c>
      <c r="F217" s="11" t="s">
        <v>173</v>
      </c>
      <c r="G217" s="12" t="s">
        <v>0</v>
      </c>
      <c r="H217" s="10">
        <f t="shared" ref="H217:N217" si="153">H218</f>
        <v>935.8</v>
      </c>
      <c r="I217" s="10">
        <f t="shared" si="153"/>
        <v>0</v>
      </c>
      <c r="J217" s="31">
        <f t="shared" si="153"/>
        <v>8683.2928200000006</v>
      </c>
      <c r="K217" s="10">
        <f t="shared" si="153"/>
        <v>-340.5</v>
      </c>
      <c r="L217" s="47">
        <f t="shared" si="153"/>
        <v>0</v>
      </c>
      <c r="M217" s="40">
        <f t="shared" si="153"/>
        <v>0</v>
      </c>
      <c r="N217" s="10">
        <f t="shared" si="153"/>
        <v>0</v>
      </c>
      <c r="O217" s="22">
        <f>O218</f>
        <v>8342.7928200000006</v>
      </c>
    </row>
    <row r="218" spans="1:17" ht="37.5" x14ac:dyDescent="0.2">
      <c r="A218" s="24"/>
      <c r="B218" s="3" t="s">
        <v>10</v>
      </c>
      <c r="C218" s="11">
        <v>905</v>
      </c>
      <c r="D218" s="11" t="s">
        <v>9</v>
      </c>
      <c r="E218" s="11" t="s">
        <v>20</v>
      </c>
      <c r="F218" s="11" t="s">
        <v>173</v>
      </c>
      <c r="G218" s="12">
        <v>600</v>
      </c>
      <c r="H218" s="10">
        <v>935.8</v>
      </c>
      <c r="I218" s="10"/>
      <c r="J218" s="31">
        <v>8683.2928200000006</v>
      </c>
      <c r="K218" s="38">
        <v>-340.5</v>
      </c>
      <c r="L218" s="45">
        <v>0</v>
      </c>
      <c r="M218" s="38">
        <v>0</v>
      </c>
      <c r="N218" s="22"/>
      <c r="O218" s="22">
        <f>J218+K218+M218+N218+L218</f>
        <v>8342.7928200000006</v>
      </c>
    </row>
    <row r="219" spans="1:17" ht="18.75" x14ac:dyDescent="0.2">
      <c r="A219" s="24"/>
      <c r="B219" s="3" t="s">
        <v>175</v>
      </c>
      <c r="C219" s="11">
        <v>905</v>
      </c>
      <c r="D219" s="11" t="s">
        <v>9</v>
      </c>
      <c r="E219" s="11" t="s">
        <v>20</v>
      </c>
      <c r="F219" s="11" t="s">
        <v>265</v>
      </c>
      <c r="G219" s="12"/>
      <c r="H219" s="10">
        <f>H220+H222+H224+H226+H228</f>
        <v>14272.7</v>
      </c>
      <c r="I219" s="10">
        <f t="shared" ref="I219" si="154">I220+I222+I224+I226+I228</f>
        <v>0</v>
      </c>
      <c r="J219" s="31">
        <f>J220+J222+J224+J226+J228+J230+J232</f>
        <v>25602.610780000003</v>
      </c>
      <c r="K219" s="10">
        <f t="shared" ref="K219:O219" si="155">K220+K222+K224+K226+K228+K230+K232</f>
        <v>97</v>
      </c>
      <c r="L219" s="47">
        <f t="shared" ref="L219" si="156">L220+L222+L224+L226+L228+L230+L232</f>
        <v>0</v>
      </c>
      <c r="M219" s="40">
        <f t="shared" si="155"/>
        <v>0</v>
      </c>
      <c r="N219" s="10">
        <f t="shared" si="155"/>
        <v>0</v>
      </c>
      <c r="O219" s="22">
        <f t="shared" si="155"/>
        <v>25699.610780000003</v>
      </c>
    </row>
    <row r="220" spans="1:17" ht="18.75" x14ac:dyDescent="0.2">
      <c r="A220" s="24"/>
      <c r="B220" s="3" t="s">
        <v>125</v>
      </c>
      <c r="C220" s="11">
        <v>905</v>
      </c>
      <c r="D220" s="11" t="s">
        <v>9</v>
      </c>
      <c r="E220" s="11" t="s">
        <v>20</v>
      </c>
      <c r="F220" s="11" t="s">
        <v>266</v>
      </c>
      <c r="G220" s="12"/>
      <c r="H220" s="10">
        <f t="shared" ref="H220:N220" si="157">H221</f>
        <v>10864.7</v>
      </c>
      <c r="I220" s="10">
        <f t="shared" si="157"/>
        <v>0</v>
      </c>
      <c r="J220" s="31">
        <f t="shared" si="157"/>
        <v>9723.2999999999993</v>
      </c>
      <c r="K220" s="10">
        <f t="shared" si="157"/>
        <v>0</v>
      </c>
      <c r="L220" s="47">
        <f t="shared" si="157"/>
        <v>0</v>
      </c>
      <c r="M220" s="40">
        <f t="shared" si="157"/>
        <v>0</v>
      </c>
      <c r="N220" s="10">
        <f t="shared" si="157"/>
        <v>0</v>
      </c>
      <c r="O220" s="22">
        <f>O221</f>
        <v>9723.2999999999993</v>
      </c>
    </row>
    <row r="221" spans="1:17" ht="37.5" x14ac:dyDescent="0.2">
      <c r="A221" s="24"/>
      <c r="B221" s="3" t="s">
        <v>10</v>
      </c>
      <c r="C221" s="11">
        <v>905</v>
      </c>
      <c r="D221" s="11" t="s">
        <v>9</v>
      </c>
      <c r="E221" s="11" t="s">
        <v>20</v>
      </c>
      <c r="F221" s="11" t="s">
        <v>266</v>
      </c>
      <c r="G221" s="12">
        <v>600</v>
      </c>
      <c r="H221" s="10">
        <v>10864.7</v>
      </c>
      <c r="I221" s="10"/>
      <c r="J221" s="31">
        <v>9723.2999999999993</v>
      </c>
      <c r="K221" s="22">
        <v>0</v>
      </c>
      <c r="L221" s="45"/>
      <c r="M221" s="38">
        <v>0</v>
      </c>
      <c r="N221" s="22"/>
      <c r="O221" s="22">
        <f>J221+K221+M221+N221+L221</f>
        <v>9723.2999999999993</v>
      </c>
    </row>
    <row r="222" spans="1:17" ht="41.25" customHeight="1" x14ac:dyDescent="0.2">
      <c r="A222" s="24"/>
      <c r="B222" s="3" t="s">
        <v>325</v>
      </c>
      <c r="C222" s="11">
        <v>905</v>
      </c>
      <c r="D222" s="11" t="s">
        <v>9</v>
      </c>
      <c r="E222" s="11" t="s">
        <v>20</v>
      </c>
      <c r="F222" s="11" t="s">
        <v>267</v>
      </c>
      <c r="G222" s="12"/>
      <c r="H222" s="10">
        <f t="shared" ref="H222:N222" si="158">H223</f>
        <v>3163</v>
      </c>
      <c r="I222" s="10">
        <f t="shared" si="158"/>
        <v>0</v>
      </c>
      <c r="J222" s="31">
        <f t="shared" si="158"/>
        <v>15462.41078</v>
      </c>
      <c r="K222" s="10">
        <f t="shared" si="158"/>
        <v>97</v>
      </c>
      <c r="L222" s="47">
        <f t="shared" si="158"/>
        <v>0</v>
      </c>
      <c r="M222" s="40">
        <f t="shared" si="158"/>
        <v>0</v>
      </c>
      <c r="N222" s="10">
        <f t="shared" si="158"/>
        <v>0</v>
      </c>
      <c r="O222" s="22">
        <f>O223</f>
        <v>15559.41078</v>
      </c>
    </row>
    <row r="223" spans="1:17" ht="37.5" x14ac:dyDescent="0.2">
      <c r="A223" s="24"/>
      <c r="B223" s="3" t="s">
        <v>10</v>
      </c>
      <c r="C223" s="11">
        <v>905</v>
      </c>
      <c r="D223" s="11" t="s">
        <v>9</v>
      </c>
      <c r="E223" s="11" t="s">
        <v>20</v>
      </c>
      <c r="F223" s="11" t="s">
        <v>267</v>
      </c>
      <c r="G223" s="12">
        <v>600</v>
      </c>
      <c r="H223" s="10">
        <v>3163</v>
      </c>
      <c r="I223" s="10"/>
      <c r="J223" s="31">
        <v>15462.41078</v>
      </c>
      <c r="K223" s="38">
        <v>97</v>
      </c>
      <c r="L223" s="45"/>
      <c r="M223" s="38">
        <v>0</v>
      </c>
      <c r="N223" s="22"/>
      <c r="O223" s="22">
        <f>J223+K223+M223+N223+L223</f>
        <v>15559.41078</v>
      </c>
    </row>
    <row r="224" spans="1:17" ht="56.25" x14ac:dyDescent="0.2">
      <c r="A224" s="24"/>
      <c r="B224" s="3" t="s">
        <v>326</v>
      </c>
      <c r="C224" s="11">
        <v>905</v>
      </c>
      <c r="D224" s="11" t="s">
        <v>9</v>
      </c>
      <c r="E224" s="11" t="s">
        <v>20</v>
      </c>
      <c r="F224" s="11" t="s">
        <v>269</v>
      </c>
      <c r="G224" s="12"/>
      <c r="H224" s="10">
        <f t="shared" ref="H224:N224" si="159">H225</f>
        <v>75</v>
      </c>
      <c r="I224" s="10">
        <f t="shared" si="159"/>
        <v>0</v>
      </c>
      <c r="J224" s="31">
        <f t="shared" si="159"/>
        <v>61.7</v>
      </c>
      <c r="K224" s="10">
        <f t="shared" si="159"/>
        <v>0</v>
      </c>
      <c r="L224" s="47">
        <f t="shared" si="159"/>
        <v>0</v>
      </c>
      <c r="M224" s="40">
        <f t="shared" si="159"/>
        <v>0</v>
      </c>
      <c r="N224" s="10">
        <f t="shared" si="159"/>
        <v>0</v>
      </c>
      <c r="O224" s="22">
        <f>O225</f>
        <v>61.7</v>
      </c>
    </row>
    <row r="225" spans="1:15" ht="37.5" x14ac:dyDescent="0.2">
      <c r="A225" s="24"/>
      <c r="B225" s="3" t="s">
        <v>10</v>
      </c>
      <c r="C225" s="11">
        <v>905</v>
      </c>
      <c r="D225" s="11" t="s">
        <v>9</v>
      </c>
      <c r="E225" s="11" t="s">
        <v>20</v>
      </c>
      <c r="F225" s="11" t="s">
        <v>269</v>
      </c>
      <c r="G225" s="12">
        <v>600</v>
      </c>
      <c r="H225" s="10">
        <v>75</v>
      </c>
      <c r="I225" s="10"/>
      <c r="J225" s="31">
        <v>61.7</v>
      </c>
      <c r="K225" s="22">
        <v>0</v>
      </c>
      <c r="L225" s="45"/>
      <c r="M225" s="38"/>
      <c r="N225" s="22"/>
      <c r="O225" s="22">
        <f>J225+K225+M225+N225+L225</f>
        <v>61.7</v>
      </c>
    </row>
    <row r="226" spans="1:15" ht="39" customHeight="1" x14ac:dyDescent="0.2">
      <c r="A226" s="24"/>
      <c r="B226" s="3" t="s">
        <v>327</v>
      </c>
      <c r="C226" s="11">
        <v>905</v>
      </c>
      <c r="D226" s="11" t="s">
        <v>9</v>
      </c>
      <c r="E226" s="11" t="s">
        <v>20</v>
      </c>
      <c r="F226" s="11" t="s">
        <v>270</v>
      </c>
      <c r="G226" s="12"/>
      <c r="H226" s="10">
        <f t="shared" ref="H226:N226" si="160">H227</f>
        <v>100</v>
      </c>
      <c r="I226" s="10">
        <f t="shared" si="160"/>
        <v>0</v>
      </c>
      <c r="J226" s="31">
        <f t="shared" si="160"/>
        <v>100</v>
      </c>
      <c r="K226" s="10">
        <f t="shared" si="160"/>
        <v>0</v>
      </c>
      <c r="L226" s="47">
        <f t="shared" si="160"/>
        <v>0</v>
      </c>
      <c r="M226" s="40">
        <f t="shared" si="160"/>
        <v>0</v>
      </c>
      <c r="N226" s="10">
        <f t="shared" si="160"/>
        <v>0</v>
      </c>
      <c r="O226" s="22">
        <f>O227</f>
        <v>100</v>
      </c>
    </row>
    <row r="227" spans="1:15" ht="25.5" customHeight="1" x14ac:dyDescent="0.2">
      <c r="A227" s="24"/>
      <c r="B227" s="3" t="s">
        <v>10</v>
      </c>
      <c r="C227" s="11">
        <v>905</v>
      </c>
      <c r="D227" s="11" t="s">
        <v>9</v>
      </c>
      <c r="E227" s="11" t="s">
        <v>20</v>
      </c>
      <c r="F227" s="11" t="s">
        <v>270</v>
      </c>
      <c r="G227" s="12">
        <v>600</v>
      </c>
      <c r="H227" s="10">
        <v>100</v>
      </c>
      <c r="I227" s="10"/>
      <c r="J227" s="31">
        <f>H227+I227</f>
        <v>100</v>
      </c>
      <c r="K227" s="22"/>
      <c r="L227" s="45"/>
      <c r="M227" s="38"/>
      <c r="N227" s="22"/>
      <c r="O227" s="22">
        <f>J227+K227+M227+N227+L227</f>
        <v>100</v>
      </c>
    </row>
    <row r="228" spans="1:15" ht="56.25" x14ac:dyDescent="0.2">
      <c r="A228" s="24"/>
      <c r="B228" s="3" t="s">
        <v>328</v>
      </c>
      <c r="C228" s="11">
        <v>905</v>
      </c>
      <c r="D228" s="11" t="s">
        <v>9</v>
      </c>
      <c r="E228" s="11" t="s">
        <v>20</v>
      </c>
      <c r="F228" s="11" t="s">
        <v>323</v>
      </c>
      <c r="G228" s="12"/>
      <c r="H228" s="10">
        <f t="shared" ref="H228:N228" si="161">H229</f>
        <v>70</v>
      </c>
      <c r="I228" s="10">
        <f t="shared" si="161"/>
        <v>0</v>
      </c>
      <c r="J228" s="31">
        <f t="shared" si="161"/>
        <v>70</v>
      </c>
      <c r="K228" s="10">
        <f t="shared" si="161"/>
        <v>0</v>
      </c>
      <c r="L228" s="47">
        <f t="shared" si="161"/>
        <v>0</v>
      </c>
      <c r="M228" s="40">
        <f t="shared" si="161"/>
        <v>0</v>
      </c>
      <c r="N228" s="10">
        <f t="shared" si="161"/>
        <v>0</v>
      </c>
      <c r="O228" s="22">
        <f>O229</f>
        <v>70</v>
      </c>
    </row>
    <row r="229" spans="1:15" ht="25.5" customHeight="1" x14ac:dyDescent="0.2">
      <c r="A229" s="24"/>
      <c r="B229" s="3" t="s">
        <v>10</v>
      </c>
      <c r="C229" s="11">
        <v>905</v>
      </c>
      <c r="D229" s="11" t="s">
        <v>9</v>
      </c>
      <c r="E229" s="11" t="s">
        <v>20</v>
      </c>
      <c r="F229" s="11" t="s">
        <v>323</v>
      </c>
      <c r="G229" s="12">
        <v>600</v>
      </c>
      <c r="H229" s="10">
        <v>70</v>
      </c>
      <c r="I229" s="10"/>
      <c r="J229" s="31">
        <f>H229+I229</f>
        <v>70</v>
      </c>
      <c r="K229" s="22"/>
      <c r="L229" s="45"/>
      <c r="M229" s="38"/>
      <c r="N229" s="22"/>
      <c r="O229" s="22">
        <f>J229+K229+M229+N229+L229</f>
        <v>70</v>
      </c>
    </row>
    <row r="230" spans="1:15" ht="18.75" x14ac:dyDescent="0.2">
      <c r="A230" s="24"/>
      <c r="B230" s="3" t="s">
        <v>469</v>
      </c>
      <c r="C230" s="11">
        <v>905</v>
      </c>
      <c r="D230" s="11" t="s">
        <v>9</v>
      </c>
      <c r="E230" s="11" t="s">
        <v>20</v>
      </c>
      <c r="F230" s="11" t="s">
        <v>468</v>
      </c>
      <c r="G230" s="12"/>
      <c r="H230" s="10"/>
      <c r="I230" s="10"/>
      <c r="J230" s="31">
        <f>J231</f>
        <v>178.5</v>
      </c>
      <c r="K230" s="10">
        <f t="shared" ref="K230:N230" si="162">K231</f>
        <v>0</v>
      </c>
      <c r="L230" s="47">
        <f t="shared" si="162"/>
        <v>0</v>
      </c>
      <c r="M230" s="40">
        <f t="shared" si="162"/>
        <v>0</v>
      </c>
      <c r="N230" s="10">
        <f t="shared" si="162"/>
        <v>0</v>
      </c>
      <c r="O230" s="22">
        <f>O231</f>
        <v>178.5</v>
      </c>
    </row>
    <row r="231" spans="1:15" ht="37.5" x14ac:dyDescent="0.2">
      <c r="A231" s="24"/>
      <c r="B231" s="3" t="s">
        <v>10</v>
      </c>
      <c r="C231" s="11">
        <v>905</v>
      </c>
      <c r="D231" s="11" t="s">
        <v>9</v>
      </c>
      <c r="E231" s="11" t="s">
        <v>20</v>
      </c>
      <c r="F231" s="11" t="s">
        <v>468</v>
      </c>
      <c r="G231" s="12">
        <v>600</v>
      </c>
      <c r="H231" s="10"/>
      <c r="I231" s="10"/>
      <c r="J231" s="31">
        <v>178.5</v>
      </c>
      <c r="K231" s="22">
        <v>0</v>
      </c>
      <c r="L231" s="45"/>
      <c r="M231" s="38">
        <v>0</v>
      </c>
      <c r="N231" s="22"/>
      <c r="O231" s="22">
        <f>J231+K231+M231+N231+L231</f>
        <v>178.5</v>
      </c>
    </row>
    <row r="232" spans="1:15" ht="56.25" x14ac:dyDescent="0.2">
      <c r="A232" s="24"/>
      <c r="B232" s="3" t="s">
        <v>486</v>
      </c>
      <c r="C232" s="11">
        <v>905</v>
      </c>
      <c r="D232" s="11" t="s">
        <v>9</v>
      </c>
      <c r="E232" s="11" t="s">
        <v>20</v>
      </c>
      <c r="F232" s="11" t="s">
        <v>487</v>
      </c>
      <c r="G232" s="12"/>
      <c r="H232" s="10"/>
      <c r="I232" s="10"/>
      <c r="J232" s="31">
        <f>J233</f>
        <v>6.7</v>
      </c>
      <c r="K232" s="22">
        <f>K233</f>
        <v>0</v>
      </c>
      <c r="L232" s="45">
        <f>L233</f>
        <v>0</v>
      </c>
      <c r="M232" s="38">
        <f t="shared" ref="M232:N232" si="163">M233</f>
        <v>0</v>
      </c>
      <c r="N232" s="22">
        <f t="shared" si="163"/>
        <v>0</v>
      </c>
      <c r="O232" s="22">
        <f>O233</f>
        <v>6.7</v>
      </c>
    </row>
    <row r="233" spans="1:15" ht="37.5" x14ac:dyDescent="0.2">
      <c r="A233" s="24"/>
      <c r="B233" s="3" t="s">
        <v>10</v>
      </c>
      <c r="C233" s="11">
        <v>905</v>
      </c>
      <c r="D233" s="11" t="s">
        <v>9</v>
      </c>
      <c r="E233" s="11" t="s">
        <v>20</v>
      </c>
      <c r="F233" s="11" t="s">
        <v>487</v>
      </c>
      <c r="G233" s="12">
        <v>600</v>
      </c>
      <c r="H233" s="10"/>
      <c r="I233" s="10"/>
      <c r="J233" s="31">
        <v>6.7</v>
      </c>
      <c r="K233" s="22">
        <v>0</v>
      </c>
      <c r="L233" s="45"/>
      <c r="M233" s="38"/>
      <c r="N233" s="22"/>
      <c r="O233" s="22">
        <f>J233+K233+M233+N233+L233</f>
        <v>6.7</v>
      </c>
    </row>
    <row r="234" spans="1:15" ht="37.5" x14ac:dyDescent="0.2">
      <c r="A234" s="24" t="s">
        <v>0</v>
      </c>
      <c r="B234" s="3" t="s">
        <v>254</v>
      </c>
      <c r="C234" s="11">
        <v>905</v>
      </c>
      <c r="D234" s="11" t="s">
        <v>9</v>
      </c>
      <c r="E234" s="11" t="s">
        <v>20</v>
      </c>
      <c r="F234" s="11" t="s">
        <v>174</v>
      </c>
      <c r="G234" s="12"/>
      <c r="H234" s="10">
        <f t="shared" ref="H234:J234" si="164">H235+H237+H239</f>
        <v>58903.1</v>
      </c>
      <c r="I234" s="10">
        <f t="shared" si="164"/>
        <v>163330.6</v>
      </c>
      <c r="J234" s="31">
        <f t="shared" si="164"/>
        <v>241348.2</v>
      </c>
      <c r="K234" s="10">
        <f t="shared" ref="K234:N234" si="165">K235+K237+K239</f>
        <v>0</v>
      </c>
      <c r="L234" s="47">
        <f t="shared" ref="L234" si="166">L235+L237+L239</f>
        <v>0</v>
      </c>
      <c r="M234" s="40">
        <f t="shared" si="165"/>
        <v>0</v>
      </c>
      <c r="N234" s="10">
        <f t="shared" si="165"/>
        <v>0</v>
      </c>
      <c r="O234" s="22">
        <f>O235+O237+O239</f>
        <v>243853.7</v>
      </c>
    </row>
    <row r="235" spans="1:15" ht="37.5" x14ac:dyDescent="0.2">
      <c r="A235" s="24"/>
      <c r="B235" s="3" t="s">
        <v>63</v>
      </c>
      <c r="C235" s="11">
        <v>905</v>
      </c>
      <c r="D235" s="11" t="s">
        <v>9</v>
      </c>
      <c r="E235" s="11" t="s">
        <v>20</v>
      </c>
      <c r="F235" s="11" t="s">
        <v>271</v>
      </c>
      <c r="G235" s="12" t="s">
        <v>0</v>
      </c>
      <c r="H235" s="10">
        <f t="shared" ref="H235:N235" si="167">H236</f>
        <v>58534.1</v>
      </c>
      <c r="I235" s="10">
        <f t="shared" si="167"/>
        <v>0</v>
      </c>
      <c r="J235" s="31">
        <f t="shared" si="167"/>
        <v>58779.4</v>
      </c>
      <c r="K235" s="10">
        <f t="shared" si="167"/>
        <v>0</v>
      </c>
      <c r="L235" s="47">
        <f t="shared" si="167"/>
        <v>0</v>
      </c>
      <c r="M235" s="40">
        <f t="shared" si="167"/>
        <v>0</v>
      </c>
      <c r="N235" s="10">
        <f t="shared" si="167"/>
        <v>0</v>
      </c>
      <c r="O235" s="22">
        <f>O236</f>
        <v>58779.4</v>
      </c>
    </row>
    <row r="236" spans="1:15" ht="37.5" x14ac:dyDescent="0.2">
      <c r="A236" s="24"/>
      <c r="B236" s="3" t="s">
        <v>10</v>
      </c>
      <c r="C236" s="11">
        <v>905</v>
      </c>
      <c r="D236" s="11" t="s">
        <v>9</v>
      </c>
      <c r="E236" s="11" t="s">
        <v>20</v>
      </c>
      <c r="F236" s="11" t="s">
        <v>271</v>
      </c>
      <c r="G236" s="12">
        <v>600</v>
      </c>
      <c r="H236" s="10">
        <f>65913.7-7010.6-369</f>
        <v>58534.1</v>
      </c>
      <c r="I236" s="10"/>
      <c r="J236" s="31">
        <v>58779.4</v>
      </c>
      <c r="K236" s="22">
        <v>0</v>
      </c>
      <c r="L236" s="45"/>
      <c r="M236" s="38">
        <v>0</v>
      </c>
      <c r="N236" s="22">
        <v>0</v>
      </c>
      <c r="O236" s="22">
        <f>J236+K236+M236+N236+L236</f>
        <v>58779.4</v>
      </c>
    </row>
    <row r="237" spans="1:15" ht="37.5" x14ac:dyDescent="0.2">
      <c r="A237" s="24" t="s">
        <v>0</v>
      </c>
      <c r="B237" s="3" t="s">
        <v>338</v>
      </c>
      <c r="C237" s="11">
        <v>905</v>
      </c>
      <c r="D237" s="11" t="s">
        <v>9</v>
      </c>
      <c r="E237" s="11" t="s">
        <v>20</v>
      </c>
      <c r="F237" s="11" t="s">
        <v>345</v>
      </c>
      <c r="G237" s="12"/>
      <c r="H237" s="10">
        <f t="shared" ref="H237:N237" si="168">H238</f>
        <v>369</v>
      </c>
      <c r="I237" s="10">
        <f t="shared" si="168"/>
        <v>7010.6</v>
      </c>
      <c r="J237" s="31">
        <f t="shared" si="168"/>
        <v>7379.6</v>
      </c>
      <c r="K237" s="10">
        <f t="shared" si="168"/>
        <v>0</v>
      </c>
      <c r="L237" s="47">
        <f t="shared" si="168"/>
        <v>0</v>
      </c>
      <c r="M237" s="40">
        <f t="shared" si="168"/>
        <v>0</v>
      </c>
      <c r="N237" s="10">
        <f t="shared" si="168"/>
        <v>0</v>
      </c>
      <c r="O237" s="22">
        <f>O238</f>
        <v>7379.6</v>
      </c>
    </row>
    <row r="238" spans="1:15" ht="37.5" x14ac:dyDescent="0.2">
      <c r="A238" s="24"/>
      <c r="B238" s="3" t="s">
        <v>10</v>
      </c>
      <c r="C238" s="11">
        <v>905</v>
      </c>
      <c r="D238" s="11" t="s">
        <v>9</v>
      </c>
      <c r="E238" s="11" t="s">
        <v>20</v>
      </c>
      <c r="F238" s="11" t="s">
        <v>345</v>
      </c>
      <c r="G238" s="12">
        <v>600</v>
      </c>
      <c r="H238" s="10">
        <v>369</v>
      </c>
      <c r="I238" s="10">
        <v>7010.6</v>
      </c>
      <c r="J238" s="31">
        <f>H238+I238</f>
        <v>7379.6</v>
      </c>
      <c r="K238" s="22"/>
      <c r="L238" s="45"/>
      <c r="M238" s="38"/>
      <c r="N238" s="22"/>
      <c r="O238" s="22">
        <f>J238+K238+M238+N238+L238</f>
        <v>7379.6</v>
      </c>
    </row>
    <row r="239" spans="1:15" ht="112.5" x14ac:dyDescent="0.2">
      <c r="A239" s="24"/>
      <c r="B239" s="3" t="s">
        <v>176</v>
      </c>
      <c r="C239" s="11">
        <v>905</v>
      </c>
      <c r="D239" s="11" t="s">
        <v>9</v>
      </c>
      <c r="E239" s="11" t="s">
        <v>20</v>
      </c>
      <c r="F239" s="11" t="s">
        <v>272</v>
      </c>
      <c r="G239" s="12" t="s">
        <v>0</v>
      </c>
      <c r="H239" s="10">
        <f t="shared" ref="H239:N239" si="169">H240</f>
        <v>0</v>
      </c>
      <c r="I239" s="10">
        <f t="shared" si="169"/>
        <v>156320</v>
      </c>
      <c r="J239" s="31">
        <f t="shared" si="169"/>
        <v>175189.2</v>
      </c>
      <c r="K239" s="10">
        <f t="shared" si="169"/>
        <v>0</v>
      </c>
      <c r="L239" s="47">
        <f t="shared" si="169"/>
        <v>0</v>
      </c>
      <c r="M239" s="40">
        <f t="shared" si="169"/>
        <v>0</v>
      </c>
      <c r="N239" s="10">
        <f t="shared" si="169"/>
        <v>0</v>
      </c>
      <c r="O239" s="22">
        <f>O240</f>
        <v>177694.7</v>
      </c>
    </row>
    <row r="240" spans="1:15" ht="37.5" x14ac:dyDescent="0.2">
      <c r="A240" s="24"/>
      <c r="B240" s="3" t="s">
        <v>10</v>
      </c>
      <c r="C240" s="11">
        <v>905</v>
      </c>
      <c r="D240" s="11" t="s">
        <v>9</v>
      </c>
      <c r="E240" s="11" t="s">
        <v>20</v>
      </c>
      <c r="F240" s="11" t="s">
        <v>272</v>
      </c>
      <c r="G240" s="12">
        <v>600</v>
      </c>
      <c r="H240" s="10"/>
      <c r="I240" s="10">
        <v>156320</v>
      </c>
      <c r="J240" s="31">
        <v>175189.2</v>
      </c>
      <c r="K240" s="22"/>
      <c r="L240" s="45"/>
      <c r="M240" s="38"/>
      <c r="N240" s="22">
        <v>0</v>
      </c>
      <c r="O240" s="22">
        <f>175189.2+2505.5</f>
        <v>177694.7</v>
      </c>
    </row>
    <row r="241" spans="1:15" ht="57" customHeight="1" x14ac:dyDescent="0.2">
      <c r="A241" s="24"/>
      <c r="B241" s="3" t="s">
        <v>424</v>
      </c>
      <c r="C241" s="11">
        <v>905</v>
      </c>
      <c r="D241" s="13" t="s">
        <v>9</v>
      </c>
      <c r="E241" s="13" t="s">
        <v>20</v>
      </c>
      <c r="F241" s="11" t="s">
        <v>436</v>
      </c>
      <c r="G241" s="12"/>
      <c r="H241" s="10">
        <f>H242</f>
        <v>0</v>
      </c>
      <c r="I241" s="10">
        <f t="shared" ref="I241:N241" si="170">I242</f>
        <v>5050.8</v>
      </c>
      <c r="J241" s="31">
        <f t="shared" si="170"/>
        <v>4650.8</v>
      </c>
      <c r="K241" s="10">
        <f t="shared" si="170"/>
        <v>0</v>
      </c>
      <c r="L241" s="47">
        <f t="shared" si="170"/>
        <v>0</v>
      </c>
      <c r="M241" s="40">
        <f t="shared" si="170"/>
        <v>0</v>
      </c>
      <c r="N241" s="10">
        <f t="shared" si="170"/>
        <v>0</v>
      </c>
      <c r="O241" s="22">
        <f>O242</f>
        <v>4650.8</v>
      </c>
    </row>
    <row r="242" spans="1:15" ht="22.5" customHeight="1" x14ac:dyDescent="0.2">
      <c r="A242" s="24"/>
      <c r="B242" s="3" t="s">
        <v>123</v>
      </c>
      <c r="C242" s="11">
        <v>905</v>
      </c>
      <c r="D242" s="13" t="s">
        <v>9</v>
      </c>
      <c r="E242" s="13" t="s">
        <v>20</v>
      </c>
      <c r="F242" s="11" t="s">
        <v>273</v>
      </c>
      <c r="G242" s="12"/>
      <c r="H242" s="10">
        <f t="shared" ref="H242:N242" si="171">H243</f>
        <v>0</v>
      </c>
      <c r="I242" s="10">
        <f t="shared" si="171"/>
        <v>5050.8</v>
      </c>
      <c r="J242" s="31">
        <f t="shared" si="171"/>
        <v>4650.8</v>
      </c>
      <c r="K242" s="10">
        <f t="shared" si="171"/>
        <v>0</v>
      </c>
      <c r="L242" s="47">
        <f t="shared" si="171"/>
        <v>0</v>
      </c>
      <c r="M242" s="40">
        <f t="shared" si="171"/>
        <v>0</v>
      </c>
      <c r="N242" s="10">
        <f t="shared" si="171"/>
        <v>0</v>
      </c>
      <c r="O242" s="22">
        <f>O243</f>
        <v>4650.8</v>
      </c>
    </row>
    <row r="243" spans="1:15" ht="37.5" x14ac:dyDescent="0.2">
      <c r="A243" s="24"/>
      <c r="B243" s="3" t="s">
        <v>10</v>
      </c>
      <c r="C243" s="11">
        <v>905</v>
      </c>
      <c r="D243" s="13" t="s">
        <v>9</v>
      </c>
      <c r="E243" s="13" t="s">
        <v>20</v>
      </c>
      <c r="F243" s="11" t="s">
        <v>273</v>
      </c>
      <c r="G243" s="12">
        <v>600</v>
      </c>
      <c r="H243" s="10"/>
      <c r="I243" s="10">
        <v>5050.8</v>
      </c>
      <c r="J243" s="31">
        <v>4650.8</v>
      </c>
      <c r="K243" s="22">
        <v>0</v>
      </c>
      <c r="L243" s="45"/>
      <c r="M243" s="38"/>
      <c r="N243" s="22"/>
      <c r="O243" s="22">
        <f>J243+K243+M243+N243+L243</f>
        <v>4650.8</v>
      </c>
    </row>
    <row r="244" spans="1:15" ht="36.75" customHeight="1" x14ac:dyDescent="0.2">
      <c r="A244" s="24"/>
      <c r="B244" s="32" t="s">
        <v>480</v>
      </c>
      <c r="C244" s="11">
        <v>905</v>
      </c>
      <c r="D244" s="13" t="s">
        <v>9</v>
      </c>
      <c r="E244" s="13" t="s">
        <v>20</v>
      </c>
      <c r="F244" s="11" t="s">
        <v>481</v>
      </c>
      <c r="G244" s="12"/>
      <c r="H244" s="10"/>
      <c r="I244" s="10"/>
      <c r="J244" s="31">
        <f>J245</f>
        <v>164.84218000000001</v>
      </c>
      <c r="K244" s="22">
        <f>K245</f>
        <v>0</v>
      </c>
      <c r="L244" s="45">
        <f>L245</f>
        <v>0</v>
      </c>
      <c r="M244" s="38">
        <f t="shared" ref="M244:N244" si="172">M245</f>
        <v>0</v>
      </c>
      <c r="N244" s="22">
        <f t="shared" si="172"/>
        <v>0</v>
      </c>
      <c r="O244" s="22">
        <f>O245</f>
        <v>164.84218000000001</v>
      </c>
    </row>
    <row r="245" spans="1:15" ht="37.5" x14ac:dyDescent="0.2">
      <c r="A245" s="24"/>
      <c r="B245" s="32" t="s">
        <v>10</v>
      </c>
      <c r="C245" s="11">
        <v>905</v>
      </c>
      <c r="D245" s="13" t="s">
        <v>9</v>
      </c>
      <c r="E245" s="13" t="s">
        <v>20</v>
      </c>
      <c r="F245" s="11" t="s">
        <v>481</v>
      </c>
      <c r="G245" s="12">
        <v>600</v>
      </c>
      <c r="H245" s="10"/>
      <c r="I245" s="10"/>
      <c r="J245" s="31">
        <v>164.84218000000001</v>
      </c>
      <c r="K245" s="22"/>
      <c r="L245" s="45"/>
      <c r="M245" s="38"/>
      <c r="N245" s="22"/>
      <c r="O245" s="22">
        <f>J245+K245+M245+N245+L245</f>
        <v>164.84218000000001</v>
      </c>
    </row>
    <row r="246" spans="1:15" ht="37.5" x14ac:dyDescent="0.2">
      <c r="A246" s="24"/>
      <c r="B246" s="3" t="s">
        <v>439</v>
      </c>
      <c r="C246" s="11">
        <v>905</v>
      </c>
      <c r="D246" s="13" t="s">
        <v>9</v>
      </c>
      <c r="E246" s="13" t="s">
        <v>20</v>
      </c>
      <c r="F246" s="11" t="s">
        <v>440</v>
      </c>
      <c r="G246" s="12"/>
      <c r="H246" s="10">
        <f>H247</f>
        <v>0</v>
      </c>
      <c r="I246" s="10">
        <f t="shared" ref="I246:N246" si="173">I247</f>
        <v>417</v>
      </c>
      <c r="J246" s="31">
        <f t="shared" si="173"/>
        <v>386.7</v>
      </c>
      <c r="K246" s="10">
        <f t="shared" si="173"/>
        <v>0</v>
      </c>
      <c r="L246" s="47">
        <f t="shared" si="173"/>
        <v>0</v>
      </c>
      <c r="M246" s="40">
        <f t="shared" si="173"/>
        <v>0</v>
      </c>
      <c r="N246" s="10">
        <f t="shared" si="173"/>
        <v>0</v>
      </c>
      <c r="O246" s="22">
        <f>O247</f>
        <v>386.7</v>
      </c>
    </row>
    <row r="247" spans="1:15" ht="75" x14ac:dyDescent="0.2">
      <c r="A247" s="24"/>
      <c r="B247" s="3" t="s">
        <v>331</v>
      </c>
      <c r="C247" s="11">
        <v>905</v>
      </c>
      <c r="D247" s="13" t="s">
        <v>9</v>
      </c>
      <c r="E247" s="13" t="s">
        <v>20</v>
      </c>
      <c r="F247" s="11" t="s">
        <v>383</v>
      </c>
      <c r="G247" s="12"/>
      <c r="H247" s="10">
        <f t="shared" ref="H247:N247" si="174">H248</f>
        <v>0</v>
      </c>
      <c r="I247" s="10">
        <f t="shared" si="174"/>
        <v>417</v>
      </c>
      <c r="J247" s="31">
        <f t="shared" si="174"/>
        <v>386.7</v>
      </c>
      <c r="K247" s="10">
        <f t="shared" si="174"/>
        <v>0</v>
      </c>
      <c r="L247" s="47">
        <f t="shared" si="174"/>
        <v>0</v>
      </c>
      <c r="M247" s="40">
        <f t="shared" si="174"/>
        <v>0</v>
      </c>
      <c r="N247" s="10">
        <f t="shared" si="174"/>
        <v>0</v>
      </c>
      <c r="O247" s="22">
        <f>O248</f>
        <v>386.7</v>
      </c>
    </row>
    <row r="248" spans="1:15" ht="37.5" x14ac:dyDescent="0.2">
      <c r="A248" s="24"/>
      <c r="B248" s="3" t="s">
        <v>10</v>
      </c>
      <c r="C248" s="11">
        <v>905</v>
      </c>
      <c r="D248" s="13" t="s">
        <v>9</v>
      </c>
      <c r="E248" s="13" t="s">
        <v>20</v>
      </c>
      <c r="F248" s="11" t="s">
        <v>383</v>
      </c>
      <c r="G248" s="12">
        <v>600</v>
      </c>
      <c r="H248" s="10">
        <v>0</v>
      </c>
      <c r="I248" s="10">
        <v>417</v>
      </c>
      <c r="J248" s="31">
        <v>386.7</v>
      </c>
      <c r="K248" s="22"/>
      <c r="L248" s="45"/>
      <c r="M248" s="38"/>
      <c r="N248" s="22">
        <v>0</v>
      </c>
      <c r="O248" s="22">
        <f>J248+K248+M248+N248+L248</f>
        <v>386.7</v>
      </c>
    </row>
    <row r="249" spans="1:15" ht="37.5" x14ac:dyDescent="0.2">
      <c r="A249" s="24"/>
      <c r="B249" s="3" t="s">
        <v>458</v>
      </c>
      <c r="C249" s="11">
        <v>905</v>
      </c>
      <c r="D249" s="13" t="s">
        <v>9</v>
      </c>
      <c r="E249" s="13" t="s">
        <v>20</v>
      </c>
      <c r="F249" s="11" t="s">
        <v>457</v>
      </c>
      <c r="G249" s="12"/>
      <c r="H249" s="10"/>
      <c r="I249" s="10"/>
      <c r="J249" s="31">
        <f>J250</f>
        <v>16873.900000000001</v>
      </c>
      <c r="K249" s="10">
        <f t="shared" ref="K249:N250" si="175">K250</f>
        <v>0</v>
      </c>
      <c r="L249" s="47">
        <f t="shared" si="175"/>
        <v>0</v>
      </c>
      <c r="M249" s="40">
        <f t="shared" si="175"/>
        <v>0</v>
      </c>
      <c r="N249" s="10">
        <f t="shared" si="175"/>
        <v>0</v>
      </c>
      <c r="O249" s="22">
        <f t="shared" ref="O249:O250" si="176">J249+K249+M249+N249</f>
        <v>16873.900000000001</v>
      </c>
    </row>
    <row r="250" spans="1:15" ht="56.25" x14ac:dyDescent="0.2">
      <c r="A250" s="24"/>
      <c r="B250" s="3" t="s">
        <v>455</v>
      </c>
      <c r="C250" s="11">
        <v>905</v>
      </c>
      <c r="D250" s="13" t="s">
        <v>9</v>
      </c>
      <c r="E250" s="13" t="s">
        <v>20</v>
      </c>
      <c r="F250" s="11" t="s">
        <v>456</v>
      </c>
      <c r="G250" s="12"/>
      <c r="H250" s="10"/>
      <c r="I250" s="10"/>
      <c r="J250" s="31">
        <f>J251</f>
        <v>16873.900000000001</v>
      </c>
      <c r="K250" s="10">
        <f t="shared" si="175"/>
        <v>0</v>
      </c>
      <c r="L250" s="47">
        <f t="shared" si="175"/>
        <v>0</v>
      </c>
      <c r="M250" s="40">
        <f t="shared" si="175"/>
        <v>0</v>
      </c>
      <c r="N250" s="10">
        <f t="shared" si="175"/>
        <v>0</v>
      </c>
      <c r="O250" s="22">
        <f t="shared" si="176"/>
        <v>16873.900000000001</v>
      </c>
    </row>
    <row r="251" spans="1:15" ht="37.5" x14ac:dyDescent="0.2">
      <c r="A251" s="24"/>
      <c r="B251" s="3" t="s">
        <v>10</v>
      </c>
      <c r="C251" s="11">
        <v>905</v>
      </c>
      <c r="D251" s="13" t="s">
        <v>9</v>
      </c>
      <c r="E251" s="13" t="s">
        <v>20</v>
      </c>
      <c r="F251" s="11" t="s">
        <v>456</v>
      </c>
      <c r="G251" s="12">
        <v>600</v>
      </c>
      <c r="H251" s="10"/>
      <c r="I251" s="10"/>
      <c r="J251" s="31">
        <v>16873.900000000001</v>
      </c>
      <c r="K251" s="22"/>
      <c r="L251" s="45"/>
      <c r="M251" s="38"/>
      <c r="N251" s="22"/>
      <c r="O251" s="22">
        <f>J251+K251+M251+N251+L251</f>
        <v>16873.900000000001</v>
      </c>
    </row>
    <row r="252" spans="1:15" ht="39" customHeight="1" x14ac:dyDescent="0.2">
      <c r="A252" s="24"/>
      <c r="B252" s="3" t="s">
        <v>441</v>
      </c>
      <c r="C252" s="11">
        <v>905</v>
      </c>
      <c r="D252" s="13" t="s">
        <v>9</v>
      </c>
      <c r="E252" s="13" t="s">
        <v>20</v>
      </c>
      <c r="F252" s="11" t="s">
        <v>442</v>
      </c>
      <c r="G252" s="12"/>
      <c r="H252" s="10">
        <f>H253</f>
        <v>0</v>
      </c>
      <c r="I252" s="10">
        <f t="shared" ref="I252:N252" si="177">I253</f>
        <v>169.7</v>
      </c>
      <c r="J252" s="31">
        <f t="shared" si="177"/>
        <v>16789.932000000001</v>
      </c>
      <c r="K252" s="10">
        <f t="shared" si="177"/>
        <v>0</v>
      </c>
      <c r="L252" s="47">
        <f t="shared" si="177"/>
        <v>0</v>
      </c>
      <c r="M252" s="40">
        <f t="shared" si="177"/>
        <v>0</v>
      </c>
      <c r="N252" s="10">
        <f t="shared" si="177"/>
        <v>0</v>
      </c>
      <c r="O252" s="22">
        <f>O253</f>
        <v>16789.932000000001</v>
      </c>
    </row>
    <row r="253" spans="1:15" ht="56.25" x14ac:dyDescent="0.2">
      <c r="A253" s="24"/>
      <c r="B253" s="3" t="s">
        <v>387</v>
      </c>
      <c r="C253" s="11">
        <v>905</v>
      </c>
      <c r="D253" s="13" t="s">
        <v>9</v>
      </c>
      <c r="E253" s="13" t="s">
        <v>20</v>
      </c>
      <c r="F253" s="11" t="s">
        <v>388</v>
      </c>
      <c r="G253" s="12"/>
      <c r="H253" s="10">
        <f>H254</f>
        <v>0</v>
      </c>
      <c r="I253" s="10">
        <f t="shared" ref="I253:N253" si="178">I254</f>
        <v>169.7</v>
      </c>
      <c r="J253" s="31">
        <f t="shared" si="178"/>
        <v>16789.932000000001</v>
      </c>
      <c r="K253" s="10">
        <f t="shared" si="178"/>
        <v>0</v>
      </c>
      <c r="L253" s="47">
        <f t="shared" si="178"/>
        <v>0</v>
      </c>
      <c r="M253" s="40">
        <f t="shared" si="178"/>
        <v>0</v>
      </c>
      <c r="N253" s="10">
        <f t="shared" si="178"/>
        <v>0</v>
      </c>
      <c r="O253" s="22">
        <f>O254</f>
        <v>16789.932000000001</v>
      </c>
    </row>
    <row r="254" spans="1:15" ht="37.5" x14ac:dyDescent="0.2">
      <c r="A254" s="24"/>
      <c r="B254" s="3" t="s">
        <v>10</v>
      </c>
      <c r="C254" s="11">
        <v>905</v>
      </c>
      <c r="D254" s="13" t="s">
        <v>9</v>
      </c>
      <c r="E254" s="13" t="s">
        <v>20</v>
      </c>
      <c r="F254" s="11" t="s">
        <v>388</v>
      </c>
      <c r="G254" s="12">
        <v>600</v>
      </c>
      <c r="H254" s="10">
        <v>0</v>
      </c>
      <c r="I254" s="10">
        <v>169.7</v>
      </c>
      <c r="J254" s="31">
        <v>16789.932000000001</v>
      </c>
      <c r="K254" s="22"/>
      <c r="L254" s="45"/>
      <c r="M254" s="38">
        <v>0</v>
      </c>
      <c r="N254" s="22"/>
      <c r="O254" s="22">
        <f>J254+K254+M254+N254+L254</f>
        <v>16789.932000000001</v>
      </c>
    </row>
    <row r="255" spans="1:15" ht="20.25" customHeight="1" x14ac:dyDescent="0.2">
      <c r="A255" s="24"/>
      <c r="B255" s="3" t="s">
        <v>438</v>
      </c>
      <c r="C255" s="11">
        <v>905</v>
      </c>
      <c r="D255" s="11" t="s">
        <v>9</v>
      </c>
      <c r="E255" s="11" t="s">
        <v>20</v>
      </c>
      <c r="F255" s="11" t="s">
        <v>437</v>
      </c>
      <c r="G255" s="12"/>
      <c r="H255" s="10">
        <f>H256</f>
        <v>173.9</v>
      </c>
      <c r="I255" s="10">
        <f t="shared" ref="I255" si="179">I256</f>
        <v>3303.5</v>
      </c>
      <c r="J255" s="31">
        <f t="shared" ref="J255:N255" si="180">J256</f>
        <v>3165.3013599999999</v>
      </c>
      <c r="K255" s="10">
        <f t="shared" si="180"/>
        <v>0</v>
      </c>
      <c r="L255" s="47">
        <f t="shared" si="180"/>
        <v>0</v>
      </c>
      <c r="M255" s="40">
        <f t="shared" si="180"/>
        <v>0</v>
      </c>
      <c r="N255" s="10">
        <f t="shared" si="180"/>
        <v>0</v>
      </c>
      <c r="O255" s="22">
        <f>O256</f>
        <v>3165.3013599999999</v>
      </c>
    </row>
    <row r="256" spans="1:15" ht="56.25" x14ac:dyDescent="0.2">
      <c r="A256" s="24"/>
      <c r="B256" s="3" t="s">
        <v>314</v>
      </c>
      <c r="C256" s="11">
        <v>905</v>
      </c>
      <c r="D256" s="11" t="s">
        <v>9</v>
      </c>
      <c r="E256" s="11" t="s">
        <v>20</v>
      </c>
      <c r="F256" s="11" t="s">
        <v>364</v>
      </c>
      <c r="G256" s="12"/>
      <c r="H256" s="19">
        <f t="shared" ref="H256:N256" si="181">H257</f>
        <v>173.9</v>
      </c>
      <c r="I256" s="10">
        <f t="shared" si="181"/>
        <v>3303.5</v>
      </c>
      <c r="J256" s="31">
        <f t="shared" si="181"/>
        <v>3165.3013599999999</v>
      </c>
      <c r="K256" s="10">
        <f t="shared" si="181"/>
        <v>0</v>
      </c>
      <c r="L256" s="47">
        <f t="shared" si="181"/>
        <v>0</v>
      </c>
      <c r="M256" s="40">
        <f t="shared" si="181"/>
        <v>0</v>
      </c>
      <c r="N256" s="10">
        <f t="shared" si="181"/>
        <v>0</v>
      </c>
      <c r="O256" s="22">
        <f>O257</f>
        <v>3165.3013599999999</v>
      </c>
    </row>
    <row r="257" spans="1:15" ht="37.5" x14ac:dyDescent="0.2">
      <c r="A257" s="24"/>
      <c r="B257" s="3" t="s">
        <v>10</v>
      </c>
      <c r="C257" s="11">
        <v>905</v>
      </c>
      <c r="D257" s="11" t="s">
        <v>9</v>
      </c>
      <c r="E257" s="11" t="s">
        <v>20</v>
      </c>
      <c r="F257" s="11" t="s">
        <v>364</v>
      </c>
      <c r="G257" s="12">
        <v>600</v>
      </c>
      <c r="H257" s="10">
        <v>173.9</v>
      </c>
      <c r="I257" s="10">
        <v>3303.5</v>
      </c>
      <c r="J257" s="31">
        <v>3165.3013599999999</v>
      </c>
      <c r="K257" s="22"/>
      <c r="L257" s="45"/>
      <c r="M257" s="38"/>
      <c r="N257" s="22"/>
      <c r="O257" s="22">
        <f>J257+K257+M257+N257+L257</f>
        <v>3165.3013599999999</v>
      </c>
    </row>
    <row r="258" spans="1:15" ht="35.25" customHeight="1" x14ac:dyDescent="0.2">
      <c r="A258" s="24"/>
      <c r="B258" s="14" t="s">
        <v>60</v>
      </c>
      <c r="C258" s="11">
        <v>905</v>
      </c>
      <c r="D258" s="13" t="s">
        <v>9</v>
      </c>
      <c r="E258" s="13" t="s">
        <v>20</v>
      </c>
      <c r="F258" s="11" t="s">
        <v>142</v>
      </c>
      <c r="G258" s="12"/>
      <c r="H258" s="10">
        <f t="shared" ref="H258:N259" si="182">H259</f>
        <v>371</v>
      </c>
      <c r="I258" s="10">
        <f t="shared" si="182"/>
        <v>0</v>
      </c>
      <c r="J258" s="31">
        <f t="shared" si="182"/>
        <v>518.20000000000005</v>
      </c>
      <c r="K258" s="10">
        <f t="shared" si="182"/>
        <v>4.3</v>
      </c>
      <c r="L258" s="47">
        <f t="shared" si="182"/>
        <v>0</v>
      </c>
      <c r="M258" s="40">
        <f t="shared" si="182"/>
        <v>0</v>
      </c>
      <c r="N258" s="10">
        <f t="shared" si="182"/>
        <v>0</v>
      </c>
      <c r="O258" s="22">
        <f>O259</f>
        <v>522.5</v>
      </c>
    </row>
    <row r="259" spans="1:15" ht="37.5" x14ac:dyDescent="0.2">
      <c r="A259" s="24"/>
      <c r="B259" s="3" t="s">
        <v>144</v>
      </c>
      <c r="C259" s="11">
        <v>905</v>
      </c>
      <c r="D259" s="13" t="s">
        <v>9</v>
      </c>
      <c r="E259" s="13" t="s">
        <v>20</v>
      </c>
      <c r="F259" s="11" t="s">
        <v>143</v>
      </c>
      <c r="G259" s="12"/>
      <c r="H259" s="10">
        <f t="shared" si="182"/>
        <v>371</v>
      </c>
      <c r="I259" s="10">
        <f t="shared" si="182"/>
        <v>0</v>
      </c>
      <c r="J259" s="31">
        <f t="shared" si="182"/>
        <v>518.20000000000005</v>
      </c>
      <c r="K259" s="10">
        <f t="shared" si="182"/>
        <v>4.3</v>
      </c>
      <c r="L259" s="47">
        <f t="shared" si="182"/>
        <v>0</v>
      </c>
      <c r="M259" s="40">
        <f t="shared" si="182"/>
        <v>0</v>
      </c>
      <c r="N259" s="10">
        <f t="shared" si="182"/>
        <v>0</v>
      </c>
      <c r="O259" s="22">
        <f>O260</f>
        <v>522.5</v>
      </c>
    </row>
    <row r="260" spans="1:15" ht="37.5" x14ac:dyDescent="0.2">
      <c r="A260" s="24"/>
      <c r="B260" s="3" t="s">
        <v>10</v>
      </c>
      <c r="C260" s="11">
        <v>905</v>
      </c>
      <c r="D260" s="13" t="s">
        <v>9</v>
      </c>
      <c r="E260" s="13" t="s">
        <v>20</v>
      </c>
      <c r="F260" s="11" t="s">
        <v>143</v>
      </c>
      <c r="G260" s="12">
        <v>600</v>
      </c>
      <c r="H260" s="10">
        <v>371</v>
      </c>
      <c r="I260" s="10">
        <v>0</v>
      </c>
      <c r="J260" s="31">
        <v>518.20000000000005</v>
      </c>
      <c r="K260" s="38">
        <v>4.3</v>
      </c>
      <c r="L260" s="45"/>
      <c r="M260" s="38">
        <v>0</v>
      </c>
      <c r="N260" s="22"/>
      <c r="O260" s="22">
        <f>J260+K260+M260+N260+L260</f>
        <v>522.5</v>
      </c>
    </row>
    <row r="261" spans="1:15" ht="37.5" x14ac:dyDescent="0.2">
      <c r="A261" s="24"/>
      <c r="B261" s="3" t="s">
        <v>118</v>
      </c>
      <c r="C261" s="11">
        <v>905</v>
      </c>
      <c r="D261" s="13" t="s">
        <v>9</v>
      </c>
      <c r="E261" s="13" t="s">
        <v>20</v>
      </c>
      <c r="F261" s="11" t="s">
        <v>177</v>
      </c>
      <c r="G261" s="12"/>
      <c r="H261" s="10">
        <f t="shared" ref="H261:N262" si="183">H262</f>
        <v>100</v>
      </c>
      <c r="I261" s="10">
        <f t="shared" si="183"/>
        <v>0</v>
      </c>
      <c r="J261" s="31">
        <f t="shared" si="183"/>
        <v>160</v>
      </c>
      <c r="K261" s="10">
        <f t="shared" si="183"/>
        <v>0</v>
      </c>
      <c r="L261" s="47">
        <f t="shared" si="183"/>
        <v>0</v>
      </c>
      <c r="M261" s="40">
        <f t="shared" si="183"/>
        <v>0</v>
      </c>
      <c r="N261" s="10">
        <f t="shared" si="183"/>
        <v>0</v>
      </c>
      <c r="O261" s="22">
        <f>O262</f>
        <v>160</v>
      </c>
    </row>
    <row r="262" spans="1:15" ht="37.5" x14ac:dyDescent="0.2">
      <c r="A262" s="24"/>
      <c r="B262" s="3" t="s">
        <v>119</v>
      </c>
      <c r="C262" s="11">
        <v>905</v>
      </c>
      <c r="D262" s="13" t="s">
        <v>9</v>
      </c>
      <c r="E262" s="13" t="s">
        <v>20</v>
      </c>
      <c r="F262" s="11" t="s">
        <v>178</v>
      </c>
      <c r="G262" s="12"/>
      <c r="H262" s="10">
        <f t="shared" si="183"/>
        <v>100</v>
      </c>
      <c r="I262" s="10">
        <f t="shared" si="183"/>
        <v>0</v>
      </c>
      <c r="J262" s="31">
        <f t="shared" si="183"/>
        <v>160</v>
      </c>
      <c r="K262" s="10">
        <f t="shared" si="183"/>
        <v>0</v>
      </c>
      <c r="L262" s="47">
        <f t="shared" si="183"/>
        <v>0</v>
      </c>
      <c r="M262" s="40">
        <f t="shared" si="183"/>
        <v>0</v>
      </c>
      <c r="N262" s="10">
        <f t="shared" si="183"/>
        <v>0</v>
      </c>
      <c r="O262" s="22">
        <f>O263</f>
        <v>160</v>
      </c>
    </row>
    <row r="263" spans="1:15" ht="37.5" x14ac:dyDescent="0.2">
      <c r="A263" s="24"/>
      <c r="B263" s="3" t="s">
        <v>10</v>
      </c>
      <c r="C263" s="11">
        <v>905</v>
      </c>
      <c r="D263" s="13" t="s">
        <v>9</v>
      </c>
      <c r="E263" s="13" t="s">
        <v>20</v>
      </c>
      <c r="F263" s="11" t="s">
        <v>178</v>
      </c>
      <c r="G263" s="12">
        <v>600</v>
      </c>
      <c r="H263" s="10">
        <v>100</v>
      </c>
      <c r="I263" s="10"/>
      <c r="J263" s="31">
        <v>160</v>
      </c>
      <c r="K263" s="22"/>
      <c r="L263" s="45"/>
      <c r="M263" s="38">
        <v>0</v>
      </c>
      <c r="N263" s="22"/>
      <c r="O263" s="22">
        <f>J263+K263+M263+N263+L263</f>
        <v>160</v>
      </c>
    </row>
    <row r="264" spans="1:15" ht="22.5" customHeight="1" x14ac:dyDescent="0.2">
      <c r="A264" s="24"/>
      <c r="B264" s="3" t="s">
        <v>444</v>
      </c>
      <c r="C264" s="11">
        <v>905</v>
      </c>
      <c r="D264" s="13" t="s">
        <v>9</v>
      </c>
      <c r="E264" s="13" t="s">
        <v>20</v>
      </c>
      <c r="F264" s="11" t="s">
        <v>140</v>
      </c>
      <c r="G264" s="12"/>
      <c r="H264" s="10">
        <f>H265</f>
        <v>546</v>
      </c>
      <c r="I264" s="10">
        <f t="shared" ref="I264:N264" si="184">I265</f>
        <v>0</v>
      </c>
      <c r="J264" s="31">
        <f t="shared" si="184"/>
        <v>546</v>
      </c>
      <c r="K264" s="10">
        <f t="shared" si="184"/>
        <v>0</v>
      </c>
      <c r="L264" s="47">
        <f t="shared" si="184"/>
        <v>0</v>
      </c>
      <c r="M264" s="40">
        <f t="shared" si="184"/>
        <v>0</v>
      </c>
      <c r="N264" s="10">
        <f t="shared" si="184"/>
        <v>0</v>
      </c>
      <c r="O264" s="22">
        <f>O265</f>
        <v>546</v>
      </c>
    </row>
    <row r="265" spans="1:15" ht="37.5" x14ac:dyDescent="0.2">
      <c r="A265" s="24"/>
      <c r="B265" s="3" t="s">
        <v>179</v>
      </c>
      <c r="C265" s="11">
        <v>905</v>
      </c>
      <c r="D265" s="13" t="s">
        <v>9</v>
      </c>
      <c r="E265" s="13" t="s">
        <v>20</v>
      </c>
      <c r="F265" s="11" t="s">
        <v>141</v>
      </c>
      <c r="G265" s="12"/>
      <c r="H265" s="10">
        <f>H266</f>
        <v>546</v>
      </c>
      <c r="I265" s="10">
        <f t="shared" ref="I265:N265" si="185">I266</f>
        <v>0</v>
      </c>
      <c r="J265" s="31">
        <f t="shared" si="185"/>
        <v>546</v>
      </c>
      <c r="K265" s="10">
        <f t="shared" si="185"/>
        <v>0</v>
      </c>
      <c r="L265" s="47">
        <f t="shared" si="185"/>
        <v>0</v>
      </c>
      <c r="M265" s="40">
        <f t="shared" si="185"/>
        <v>0</v>
      </c>
      <c r="N265" s="10">
        <f t="shared" si="185"/>
        <v>0</v>
      </c>
      <c r="O265" s="22">
        <f>O266</f>
        <v>546</v>
      </c>
    </row>
    <row r="266" spans="1:15" ht="37.5" x14ac:dyDescent="0.2">
      <c r="A266" s="24"/>
      <c r="B266" s="3" t="s">
        <v>10</v>
      </c>
      <c r="C266" s="11">
        <v>905</v>
      </c>
      <c r="D266" s="13" t="s">
        <v>9</v>
      </c>
      <c r="E266" s="13" t="s">
        <v>20</v>
      </c>
      <c r="F266" s="11" t="s">
        <v>141</v>
      </c>
      <c r="G266" s="12">
        <v>600</v>
      </c>
      <c r="H266" s="10">
        <v>546</v>
      </c>
      <c r="I266" s="10"/>
      <c r="J266" s="31">
        <f>H266+I266</f>
        <v>546</v>
      </c>
      <c r="K266" s="22"/>
      <c r="L266" s="45"/>
      <c r="M266" s="38"/>
      <c r="N266" s="22"/>
      <c r="O266" s="22">
        <f>J266+K266+M266+N266+L266</f>
        <v>546</v>
      </c>
    </row>
    <row r="267" spans="1:15" ht="56.25" x14ac:dyDescent="0.2">
      <c r="A267" s="24"/>
      <c r="B267" s="3" t="s">
        <v>301</v>
      </c>
      <c r="C267" s="11">
        <v>905</v>
      </c>
      <c r="D267" s="13" t="s">
        <v>9</v>
      </c>
      <c r="E267" s="13" t="s">
        <v>20</v>
      </c>
      <c r="F267" s="11" t="s">
        <v>300</v>
      </c>
      <c r="G267" s="12"/>
      <c r="H267" s="10">
        <f t="shared" ref="H267:N268" si="186">H268</f>
        <v>5</v>
      </c>
      <c r="I267" s="10">
        <f t="shared" si="186"/>
        <v>0</v>
      </c>
      <c r="J267" s="31">
        <f t="shared" si="186"/>
        <v>5</v>
      </c>
      <c r="K267" s="10">
        <f t="shared" si="186"/>
        <v>0</v>
      </c>
      <c r="L267" s="47">
        <f t="shared" si="186"/>
        <v>0</v>
      </c>
      <c r="M267" s="40">
        <f t="shared" si="186"/>
        <v>0</v>
      </c>
      <c r="N267" s="10">
        <f t="shared" si="186"/>
        <v>0</v>
      </c>
      <c r="O267" s="22">
        <f>O268</f>
        <v>5</v>
      </c>
    </row>
    <row r="268" spans="1:15" ht="18.75" x14ac:dyDescent="0.2">
      <c r="A268" s="24"/>
      <c r="B268" s="3" t="s">
        <v>307</v>
      </c>
      <c r="C268" s="11">
        <v>905</v>
      </c>
      <c r="D268" s="13" t="s">
        <v>9</v>
      </c>
      <c r="E268" s="13" t="s">
        <v>20</v>
      </c>
      <c r="F268" s="11" t="s">
        <v>306</v>
      </c>
      <c r="G268" s="12"/>
      <c r="H268" s="10">
        <f t="shared" si="186"/>
        <v>5</v>
      </c>
      <c r="I268" s="10">
        <f t="shared" si="186"/>
        <v>0</v>
      </c>
      <c r="J268" s="31">
        <f t="shared" si="186"/>
        <v>5</v>
      </c>
      <c r="K268" s="10">
        <f t="shared" si="186"/>
        <v>0</v>
      </c>
      <c r="L268" s="47">
        <f t="shared" si="186"/>
        <v>0</v>
      </c>
      <c r="M268" s="40">
        <f t="shared" si="186"/>
        <v>0</v>
      </c>
      <c r="N268" s="10">
        <f t="shared" si="186"/>
        <v>0</v>
      </c>
      <c r="O268" s="22">
        <f>O269</f>
        <v>5</v>
      </c>
    </row>
    <row r="269" spans="1:15" ht="37.5" x14ac:dyDescent="0.2">
      <c r="A269" s="24"/>
      <c r="B269" s="3" t="s">
        <v>10</v>
      </c>
      <c r="C269" s="11">
        <v>905</v>
      </c>
      <c r="D269" s="13" t="s">
        <v>9</v>
      </c>
      <c r="E269" s="13" t="s">
        <v>20</v>
      </c>
      <c r="F269" s="11" t="s">
        <v>306</v>
      </c>
      <c r="G269" s="12">
        <v>600</v>
      </c>
      <c r="H269" s="10">
        <v>5</v>
      </c>
      <c r="I269" s="10"/>
      <c r="J269" s="31">
        <f>H269+I269</f>
        <v>5</v>
      </c>
      <c r="K269" s="22"/>
      <c r="L269" s="45"/>
      <c r="M269" s="38"/>
      <c r="N269" s="22"/>
      <c r="O269" s="22">
        <f>J269+K269+M269+N269+L269</f>
        <v>5</v>
      </c>
    </row>
    <row r="270" spans="1:15" ht="37.5" hidden="1" x14ac:dyDescent="0.2">
      <c r="A270" s="24"/>
      <c r="B270" s="3" t="s">
        <v>72</v>
      </c>
      <c r="C270" s="11">
        <v>905</v>
      </c>
      <c r="D270" s="13" t="s">
        <v>9</v>
      </c>
      <c r="E270" s="13" t="s">
        <v>20</v>
      </c>
      <c r="F270" s="11" t="s">
        <v>155</v>
      </c>
      <c r="G270" s="12"/>
      <c r="H270" s="10">
        <f>H272</f>
        <v>30</v>
      </c>
      <c r="I270" s="10">
        <f>I272</f>
        <v>0</v>
      </c>
      <c r="J270" s="31">
        <f>J272</f>
        <v>0</v>
      </c>
      <c r="K270" s="10">
        <f t="shared" ref="K270:N270" si="187">K272</f>
        <v>0</v>
      </c>
      <c r="L270" s="47">
        <f t="shared" ref="L270" si="188">L272</f>
        <v>0</v>
      </c>
      <c r="M270" s="40">
        <f t="shared" si="187"/>
        <v>0</v>
      </c>
      <c r="N270" s="10">
        <f t="shared" si="187"/>
        <v>0</v>
      </c>
      <c r="O270" s="22">
        <f>O271</f>
        <v>0</v>
      </c>
    </row>
    <row r="271" spans="1:15" ht="18.75" hidden="1" x14ac:dyDescent="0.2">
      <c r="A271" s="24"/>
      <c r="B271" s="3" t="s">
        <v>446</v>
      </c>
      <c r="C271" s="11">
        <v>905</v>
      </c>
      <c r="D271" s="13" t="s">
        <v>9</v>
      </c>
      <c r="E271" s="13" t="s">
        <v>20</v>
      </c>
      <c r="F271" s="11" t="s">
        <v>443</v>
      </c>
      <c r="G271" s="12"/>
      <c r="H271" s="10">
        <f>H272</f>
        <v>30</v>
      </c>
      <c r="I271" s="10">
        <f t="shared" ref="I271:N271" si="189">I272</f>
        <v>0</v>
      </c>
      <c r="J271" s="31">
        <f t="shared" si="189"/>
        <v>0</v>
      </c>
      <c r="K271" s="10">
        <f t="shared" si="189"/>
        <v>0</v>
      </c>
      <c r="L271" s="47">
        <f t="shared" si="189"/>
        <v>0</v>
      </c>
      <c r="M271" s="40">
        <f t="shared" si="189"/>
        <v>0</v>
      </c>
      <c r="N271" s="10">
        <f t="shared" si="189"/>
        <v>0</v>
      </c>
      <c r="O271" s="22">
        <f>O272</f>
        <v>0</v>
      </c>
    </row>
    <row r="272" spans="1:15" ht="37.5" hidden="1" x14ac:dyDescent="0.2">
      <c r="A272" s="24"/>
      <c r="B272" s="3" t="s">
        <v>382</v>
      </c>
      <c r="C272" s="11">
        <v>905</v>
      </c>
      <c r="D272" s="13" t="s">
        <v>9</v>
      </c>
      <c r="E272" s="13" t="s">
        <v>20</v>
      </c>
      <c r="F272" s="11" t="s">
        <v>381</v>
      </c>
      <c r="G272" s="12"/>
      <c r="H272" s="10">
        <f t="shared" ref="H272:N272" si="190">H273</f>
        <v>30</v>
      </c>
      <c r="I272" s="10">
        <f t="shared" si="190"/>
        <v>0</v>
      </c>
      <c r="J272" s="31">
        <f t="shared" si="190"/>
        <v>0</v>
      </c>
      <c r="K272" s="10">
        <f t="shared" si="190"/>
        <v>0</v>
      </c>
      <c r="L272" s="47">
        <f t="shared" si="190"/>
        <v>0</v>
      </c>
      <c r="M272" s="40">
        <f t="shared" si="190"/>
        <v>0</v>
      </c>
      <c r="N272" s="10">
        <f t="shared" si="190"/>
        <v>0</v>
      </c>
      <c r="O272" s="22">
        <f>O273</f>
        <v>0</v>
      </c>
    </row>
    <row r="273" spans="1:15" ht="37.5" hidden="1" x14ac:dyDescent="0.2">
      <c r="A273" s="24"/>
      <c r="B273" s="3" t="s">
        <v>10</v>
      </c>
      <c r="C273" s="11">
        <v>905</v>
      </c>
      <c r="D273" s="13" t="s">
        <v>9</v>
      </c>
      <c r="E273" s="13" t="s">
        <v>20</v>
      </c>
      <c r="F273" s="11" t="s">
        <v>381</v>
      </c>
      <c r="G273" s="12">
        <v>600</v>
      </c>
      <c r="H273" s="10">
        <v>30</v>
      </c>
      <c r="I273" s="10"/>
      <c r="J273" s="31">
        <v>0</v>
      </c>
      <c r="K273" s="22">
        <v>0</v>
      </c>
      <c r="L273" s="45"/>
      <c r="M273" s="38"/>
      <c r="N273" s="22"/>
      <c r="O273" s="22">
        <f>J273+K273+M273+N273+L273</f>
        <v>0</v>
      </c>
    </row>
    <row r="274" spans="1:15" ht="18.75" x14ac:dyDescent="0.2">
      <c r="A274" s="24"/>
      <c r="B274" s="3" t="s">
        <v>316</v>
      </c>
      <c r="C274" s="11">
        <v>905</v>
      </c>
      <c r="D274" s="11" t="s">
        <v>9</v>
      </c>
      <c r="E274" s="13" t="s">
        <v>21</v>
      </c>
      <c r="F274" s="11"/>
      <c r="G274" s="12"/>
      <c r="H274" s="10">
        <f>H275</f>
        <v>21227</v>
      </c>
      <c r="I274" s="10">
        <f t="shared" ref="I274:N274" si="191">I275</f>
        <v>2035.6</v>
      </c>
      <c r="J274" s="31">
        <f t="shared" si="191"/>
        <v>24719.8</v>
      </c>
      <c r="K274" s="10">
        <f t="shared" si="191"/>
        <v>205.2</v>
      </c>
      <c r="L274" s="47">
        <f t="shared" si="191"/>
        <v>0</v>
      </c>
      <c r="M274" s="40">
        <f t="shared" si="191"/>
        <v>0</v>
      </c>
      <c r="N274" s="10">
        <f t="shared" si="191"/>
        <v>0</v>
      </c>
      <c r="O274" s="22">
        <f>O275</f>
        <v>24925</v>
      </c>
    </row>
    <row r="275" spans="1:15" ht="37.5" x14ac:dyDescent="0.2">
      <c r="A275" s="24"/>
      <c r="B275" s="14" t="s">
        <v>76</v>
      </c>
      <c r="C275" s="11">
        <v>905</v>
      </c>
      <c r="D275" s="11" t="s">
        <v>9</v>
      </c>
      <c r="E275" s="13" t="s">
        <v>21</v>
      </c>
      <c r="F275" s="11" t="s">
        <v>161</v>
      </c>
      <c r="G275" s="12"/>
      <c r="H275" s="10">
        <f t="shared" ref="H275:N275" si="192">H276</f>
        <v>21227</v>
      </c>
      <c r="I275" s="10">
        <f t="shared" si="192"/>
        <v>2035.6</v>
      </c>
      <c r="J275" s="31">
        <f t="shared" si="192"/>
        <v>24719.8</v>
      </c>
      <c r="K275" s="10">
        <f t="shared" si="192"/>
        <v>205.2</v>
      </c>
      <c r="L275" s="47">
        <f t="shared" si="192"/>
        <v>0</v>
      </c>
      <c r="M275" s="40">
        <f t="shared" si="192"/>
        <v>0</v>
      </c>
      <c r="N275" s="10">
        <f t="shared" si="192"/>
        <v>0</v>
      </c>
      <c r="O275" s="22">
        <f>O276</f>
        <v>24925</v>
      </c>
    </row>
    <row r="276" spans="1:15" s="55" customFormat="1" ht="18.75" x14ac:dyDescent="0.2">
      <c r="A276" s="29"/>
      <c r="B276" s="14" t="s">
        <v>79</v>
      </c>
      <c r="C276" s="11">
        <v>905</v>
      </c>
      <c r="D276" s="11" t="s">
        <v>9</v>
      </c>
      <c r="E276" s="13" t="s">
        <v>21</v>
      </c>
      <c r="F276" s="11" t="s">
        <v>180</v>
      </c>
      <c r="G276" s="12"/>
      <c r="H276" s="10">
        <f>H277+H279+H286+H296</f>
        <v>21227</v>
      </c>
      <c r="I276" s="10">
        <f>I277+I279+I286+I296</f>
        <v>2035.6</v>
      </c>
      <c r="J276" s="31">
        <f>J277+J279+J286+J296+J298</f>
        <v>24719.8</v>
      </c>
      <c r="K276" s="10">
        <f>K277+K279+K286+K295+K298</f>
        <v>205.2</v>
      </c>
      <c r="L276" s="47">
        <f>L277+L279+L286+L295+L298</f>
        <v>0</v>
      </c>
      <c r="M276" s="40">
        <f>M277+M279+M286+M296+M298</f>
        <v>0</v>
      </c>
      <c r="N276" s="10">
        <f>N277+N279+N286+N296+N298</f>
        <v>0</v>
      </c>
      <c r="O276" s="22">
        <f>O277+O279+O286+O296+O298</f>
        <v>24925</v>
      </c>
    </row>
    <row r="277" spans="1:15" ht="37.5" x14ac:dyDescent="0.2">
      <c r="A277" s="24"/>
      <c r="B277" s="14" t="s">
        <v>182</v>
      </c>
      <c r="C277" s="11">
        <v>905</v>
      </c>
      <c r="D277" s="11" t="s">
        <v>9</v>
      </c>
      <c r="E277" s="13" t="s">
        <v>21</v>
      </c>
      <c r="F277" s="11" t="s">
        <v>181</v>
      </c>
      <c r="G277" s="12"/>
      <c r="H277" s="10">
        <f t="shared" ref="H277:N277" si="193">H278</f>
        <v>52</v>
      </c>
      <c r="I277" s="10">
        <f t="shared" si="193"/>
        <v>0</v>
      </c>
      <c r="J277" s="31">
        <f t="shared" si="193"/>
        <v>202</v>
      </c>
      <c r="K277" s="10">
        <f t="shared" si="193"/>
        <v>205.2</v>
      </c>
      <c r="L277" s="47">
        <f t="shared" si="193"/>
        <v>0</v>
      </c>
      <c r="M277" s="40">
        <f t="shared" si="193"/>
        <v>0</v>
      </c>
      <c r="N277" s="10">
        <f t="shared" si="193"/>
        <v>0</v>
      </c>
      <c r="O277" s="22">
        <f>O278</f>
        <v>407.2</v>
      </c>
    </row>
    <row r="278" spans="1:15" ht="37.5" x14ac:dyDescent="0.2">
      <c r="A278" s="24"/>
      <c r="B278" s="3" t="s">
        <v>10</v>
      </c>
      <c r="C278" s="11">
        <v>905</v>
      </c>
      <c r="D278" s="11" t="s">
        <v>9</v>
      </c>
      <c r="E278" s="13" t="s">
        <v>21</v>
      </c>
      <c r="F278" s="11" t="s">
        <v>181</v>
      </c>
      <c r="G278" s="12">
        <v>600</v>
      </c>
      <c r="H278" s="10">
        <v>52</v>
      </c>
      <c r="I278" s="10"/>
      <c r="J278" s="31">
        <v>202</v>
      </c>
      <c r="K278" s="38">
        <v>205.2</v>
      </c>
      <c r="L278" s="45"/>
      <c r="M278" s="38">
        <v>0</v>
      </c>
      <c r="N278" s="22"/>
      <c r="O278" s="22">
        <f>J278+K278+M278+N278+L278</f>
        <v>407.2</v>
      </c>
    </row>
    <row r="279" spans="1:15" ht="37.5" x14ac:dyDescent="0.2">
      <c r="A279" s="24"/>
      <c r="B279" s="3" t="s">
        <v>254</v>
      </c>
      <c r="C279" s="11">
        <v>905</v>
      </c>
      <c r="D279" s="11" t="s">
        <v>9</v>
      </c>
      <c r="E279" s="13" t="s">
        <v>21</v>
      </c>
      <c r="F279" s="11" t="s">
        <v>297</v>
      </c>
      <c r="G279" s="12"/>
      <c r="H279" s="10">
        <f t="shared" ref="H279:J279" si="194">H280+H282+H284</f>
        <v>20765.2</v>
      </c>
      <c r="I279" s="10">
        <f t="shared" si="194"/>
        <v>1685.6</v>
      </c>
      <c r="J279" s="31">
        <f t="shared" si="194"/>
        <v>23312.400000000001</v>
      </c>
      <c r="K279" s="10">
        <f t="shared" ref="K279:N279" si="195">K280+K282+K284</f>
        <v>0</v>
      </c>
      <c r="L279" s="47">
        <f t="shared" ref="L279" si="196">L280+L282+L284</f>
        <v>0</v>
      </c>
      <c r="M279" s="40">
        <f t="shared" si="195"/>
        <v>0</v>
      </c>
      <c r="N279" s="10">
        <f t="shared" si="195"/>
        <v>0</v>
      </c>
      <c r="O279" s="22">
        <f>O280+O282+O284</f>
        <v>23312.400000000001</v>
      </c>
    </row>
    <row r="280" spans="1:15" ht="37.5" x14ac:dyDescent="0.2">
      <c r="A280" s="24"/>
      <c r="B280" s="14" t="s">
        <v>63</v>
      </c>
      <c r="C280" s="11">
        <v>905</v>
      </c>
      <c r="D280" s="11" t="s">
        <v>9</v>
      </c>
      <c r="E280" s="13" t="s">
        <v>21</v>
      </c>
      <c r="F280" s="11" t="s">
        <v>274</v>
      </c>
      <c r="G280" s="12"/>
      <c r="H280" s="10">
        <f t="shared" ref="H280:N280" si="197">H281</f>
        <v>10123.5</v>
      </c>
      <c r="I280" s="10">
        <f t="shared" si="197"/>
        <v>0</v>
      </c>
      <c r="J280" s="31">
        <f t="shared" si="197"/>
        <v>10985.1</v>
      </c>
      <c r="K280" s="10">
        <f t="shared" si="197"/>
        <v>0</v>
      </c>
      <c r="L280" s="47">
        <f t="shared" si="197"/>
        <v>0</v>
      </c>
      <c r="M280" s="40">
        <f t="shared" si="197"/>
        <v>0</v>
      </c>
      <c r="N280" s="10">
        <f t="shared" si="197"/>
        <v>0</v>
      </c>
      <c r="O280" s="22">
        <f>O281</f>
        <v>10985.1</v>
      </c>
    </row>
    <row r="281" spans="1:15" ht="37.5" x14ac:dyDescent="0.2">
      <c r="A281" s="24"/>
      <c r="B281" s="3" t="s">
        <v>10</v>
      </c>
      <c r="C281" s="11">
        <v>905</v>
      </c>
      <c r="D281" s="11" t="s">
        <v>9</v>
      </c>
      <c r="E281" s="13" t="s">
        <v>21</v>
      </c>
      <c r="F281" s="11" t="s">
        <v>274</v>
      </c>
      <c r="G281" s="12">
        <v>600</v>
      </c>
      <c r="H281" s="10">
        <v>10123.5</v>
      </c>
      <c r="I281" s="10"/>
      <c r="J281" s="31">
        <v>10985.1</v>
      </c>
      <c r="K281" s="22">
        <v>0</v>
      </c>
      <c r="L281" s="45"/>
      <c r="M281" s="38">
        <v>0</v>
      </c>
      <c r="N281" s="22"/>
      <c r="O281" s="22">
        <f>J281+K281+M281+N281+L281</f>
        <v>10985.1</v>
      </c>
    </row>
    <row r="282" spans="1:15" ht="37.5" x14ac:dyDescent="0.2">
      <c r="A282" s="24"/>
      <c r="B282" s="3" t="s">
        <v>338</v>
      </c>
      <c r="C282" s="11">
        <v>905</v>
      </c>
      <c r="D282" s="11" t="s">
        <v>9</v>
      </c>
      <c r="E282" s="13" t="s">
        <v>21</v>
      </c>
      <c r="F282" s="11" t="s">
        <v>343</v>
      </c>
      <c r="G282" s="12"/>
      <c r="H282" s="10">
        <f t="shared" ref="H282:N282" si="198">H283</f>
        <v>88.7</v>
      </c>
      <c r="I282" s="10">
        <f t="shared" si="198"/>
        <v>1685.6</v>
      </c>
      <c r="J282" s="31">
        <f t="shared" si="198"/>
        <v>1774.3</v>
      </c>
      <c r="K282" s="10">
        <f t="shared" si="198"/>
        <v>0</v>
      </c>
      <c r="L282" s="47">
        <f t="shared" si="198"/>
        <v>0</v>
      </c>
      <c r="M282" s="40">
        <f t="shared" si="198"/>
        <v>0</v>
      </c>
      <c r="N282" s="10">
        <f t="shared" si="198"/>
        <v>0</v>
      </c>
      <c r="O282" s="22">
        <f>O283</f>
        <v>1774.3</v>
      </c>
    </row>
    <row r="283" spans="1:15" ht="37.5" x14ac:dyDescent="0.2">
      <c r="A283" s="24"/>
      <c r="B283" s="3" t="s">
        <v>10</v>
      </c>
      <c r="C283" s="11">
        <v>905</v>
      </c>
      <c r="D283" s="11" t="s">
        <v>9</v>
      </c>
      <c r="E283" s="13" t="s">
        <v>21</v>
      </c>
      <c r="F283" s="11" t="s">
        <v>343</v>
      </c>
      <c r="G283" s="12">
        <v>600</v>
      </c>
      <c r="H283" s="10">
        <v>88.7</v>
      </c>
      <c r="I283" s="10">
        <v>1685.6</v>
      </c>
      <c r="J283" s="31">
        <f>H283+I283</f>
        <v>1774.3</v>
      </c>
      <c r="K283" s="22"/>
      <c r="L283" s="45"/>
      <c r="M283" s="38"/>
      <c r="N283" s="22"/>
      <c r="O283" s="22">
        <f>J283+K283+M283+N283+L283</f>
        <v>1774.3</v>
      </c>
    </row>
    <row r="284" spans="1:15" ht="37.5" x14ac:dyDescent="0.2">
      <c r="A284" s="24"/>
      <c r="B284" s="3" t="s">
        <v>354</v>
      </c>
      <c r="C284" s="11">
        <v>905</v>
      </c>
      <c r="D284" s="11" t="s">
        <v>9</v>
      </c>
      <c r="E284" s="13" t="s">
        <v>21</v>
      </c>
      <c r="F284" s="11" t="s">
        <v>353</v>
      </c>
      <c r="G284" s="12"/>
      <c r="H284" s="10">
        <f t="shared" ref="H284:N284" si="199">H285</f>
        <v>10553</v>
      </c>
      <c r="I284" s="10">
        <f t="shared" si="199"/>
        <v>0</v>
      </c>
      <c r="J284" s="31">
        <f t="shared" si="199"/>
        <v>10553</v>
      </c>
      <c r="K284" s="10">
        <f t="shared" si="199"/>
        <v>0</v>
      </c>
      <c r="L284" s="47">
        <f t="shared" si="199"/>
        <v>0</v>
      </c>
      <c r="M284" s="40">
        <f t="shared" si="199"/>
        <v>0</v>
      </c>
      <c r="N284" s="10">
        <f t="shared" si="199"/>
        <v>0</v>
      </c>
      <c r="O284" s="22">
        <f>O285</f>
        <v>10553</v>
      </c>
    </row>
    <row r="285" spans="1:15" ht="37.5" x14ac:dyDescent="0.2">
      <c r="A285" s="24"/>
      <c r="B285" s="3" t="s">
        <v>10</v>
      </c>
      <c r="C285" s="11">
        <v>905</v>
      </c>
      <c r="D285" s="11" t="s">
        <v>9</v>
      </c>
      <c r="E285" s="13" t="s">
        <v>21</v>
      </c>
      <c r="F285" s="11" t="s">
        <v>353</v>
      </c>
      <c r="G285" s="12">
        <v>600</v>
      </c>
      <c r="H285" s="10">
        <v>10553</v>
      </c>
      <c r="I285" s="10"/>
      <c r="J285" s="31">
        <f>H285+I285</f>
        <v>10553</v>
      </c>
      <c r="K285" s="22"/>
      <c r="L285" s="45"/>
      <c r="M285" s="38"/>
      <c r="N285" s="22"/>
      <c r="O285" s="22">
        <f>J285+K285+M285+N285+L285</f>
        <v>10553</v>
      </c>
    </row>
    <row r="286" spans="1:15" ht="18.75" x14ac:dyDescent="0.2">
      <c r="A286" s="24"/>
      <c r="B286" s="3" t="s">
        <v>126</v>
      </c>
      <c r="C286" s="11">
        <v>905</v>
      </c>
      <c r="D286" s="11" t="s">
        <v>9</v>
      </c>
      <c r="E286" s="13" t="s">
        <v>21</v>
      </c>
      <c r="F286" s="11" t="s">
        <v>284</v>
      </c>
      <c r="G286" s="12"/>
      <c r="H286" s="10">
        <f t="shared" ref="H286:I286" si="200">H287+H289+H291</f>
        <v>409.8</v>
      </c>
      <c r="I286" s="10">
        <f t="shared" si="200"/>
        <v>0</v>
      </c>
      <c r="J286" s="31">
        <f>J287+J289+J291+J293</f>
        <v>641.6</v>
      </c>
      <c r="K286" s="10">
        <f>K287+K289+K291+K293</f>
        <v>0</v>
      </c>
      <c r="L286" s="47">
        <f>L287+L289+L291+L293</f>
        <v>0</v>
      </c>
      <c r="M286" s="40">
        <f t="shared" ref="M286:O286" si="201">M287+M289+M291+M293</f>
        <v>0</v>
      </c>
      <c r="N286" s="10">
        <f t="shared" si="201"/>
        <v>0</v>
      </c>
      <c r="O286" s="22">
        <f t="shared" si="201"/>
        <v>641.6</v>
      </c>
    </row>
    <row r="287" spans="1:15" ht="37.5" x14ac:dyDescent="0.2">
      <c r="A287" s="24"/>
      <c r="B287" s="3" t="s">
        <v>230</v>
      </c>
      <c r="C287" s="11">
        <v>905</v>
      </c>
      <c r="D287" s="11" t="s">
        <v>9</v>
      </c>
      <c r="E287" s="13" t="s">
        <v>21</v>
      </c>
      <c r="F287" s="11" t="s">
        <v>285</v>
      </c>
      <c r="G287" s="12"/>
      <c r="H287" s="10">
        <f t="shared" ref="H287:N287" si="202">H288</f>
        <v>160</v>
      </c>
      <c r="I287" s="10">
        <f t="shared" si="202"/>
        <v>0</v>
      </c>
      <c r="J287" s="31">
        <f t="shared" si="202"/>
        <v>160</v>
      </c>
      <c r="K287" s="10">
        <f t="shared" si="202"/>
        <v>0</v>
      </c>
      <c r="L287" s="47">
        <f t="shared" si="202"/>
        <v>0</v>
      </c>
      <c r="M287" s="40">
        <f t="shared" si="202"/>
        <v>0</v>
      </c>
      <c r="N287" s="10">
        <f t="shared" si="202"/>
        <v>0</v>
      </c>
      <c r="O287" s="22">
        <f>O288</f>
        <v>160</v>
      </c>
    </row>
    <row r="288" spans="1:15" ht="37.5" x14ac:dyDescent="0.2">
      <c r="A288" s="24"/>
      <c r="B288" s="3" t="s">
        <v>10</v>
      </c>
      <c r="C288" s="11">
        <v>905</v>
      </c>
      <c r="D288" s="11" t="s">
        <v>9</v>
      </c>
      <c r="E288" s="13" t="s">
        <v>21</v>
      </c>
      <c r="F288" s="11" t="s">
        <v>285</v>
      </c>
      <c r="G288" s="12">
        <v>600</v>
      </c>
      <c r="H288" s="10">
        <v>160</v>
      </c>
      <c r="I288" s="10">
        <v>0</v>
      </c>
      <c r="J288" s="31">
        <f>H288+I288</f>
        <v>160</v>
      </c>
      <c r="K288" s="22"/>
      <c r="L288" s="45"/>
      <c r="M288" s="38"/>
      <c r="N288" s="22"/>
      <c r="O288" s="22">
        <f>J288+K288+M288+N288+L288</f>
        <v>160</v>
      </c>
    </row>
    <row r="289" spans="1:15" ht="37.5" x14ac:dyDescent="0.2">
      <c r="A289" s="24"/>
      <c r="B289" s="3" t="s">
        <v>329</v>
      </c>
      <c r="C289" s="11">
        <v>905</v>
      </c>
      <c r="D289" s="11" t="s">
        <v>9</v>
      </c>
      <c r="E289" s="13" t="s">
        <v>21</v>
      </c>
      <c r="F289" s="11" t="s">
        <v>286</v>
      </c>
      <c r="G289" s="12"/>
      <c r="H289" s="10">
        <f t="shared" ref="H289:N289" si="203">H290</f>
        <v>100</v>
      </c>
      <c r="I289" s="10">
        <f t="shared" si="203"/>
        <v>0</v>
      </c>
      <c r="J289" s="31">
        <f t="shared" si="203"/>
        <v>100</v>
      </c>
      <c r="K289" s="10">
        <f t="shared" si="203"/>
        <v>0</v>
      </c>
      <c r="L289" s="47">
        <f t="shared" si="203"/>
        <v>0</v>
      </c>
      <c r="M289" s="40">
        <f t="shared" si="203"/>
        <v>0</v>
      </c>
      <c r="N289" s="10">
        <f t="shared" si="203"/>
        <v>0</v>
      </c>
      <c r="O289" s="22">
        <f>O290</f>
        <v>100</v>
      </c>
    </row>
    <row r="290" spans="1:15" ht="37.5" x14ac:dyDescent="0.2">
      <c r="A290" s="24"/>
      <c r="B290" s="3" t="s">
        <v>10</v>
      </c>
      <c r="C290" s="11">
        <v>905</v>
      </c>
      <c r="D290" s="11" t="s">
        <v>9</v>
      </c>
      <c r="E290" s="13" t="s">
        <v>21</v>
      </c>
      <c r="F290" s="11" t="s">
        <v>286</v>
      </c>
      <c r="G290" s="12">
        <v>600</v>
      </c>
      <c r="H290" s="10">
        <v>100</v>
      </c>
      <c r="I290" s="10">
        <v>0</v>
      </c>
      <c r="J290" s="31">
        <f>H290+I290</f>
        <v>100</v>
      </c>
      <c r="K290" s="22"/>
      <c r="L290" s="45"/>
      <c r="M290" s="38"/>
      <c r="N290" s="22"/>
      <c r="O290" s="22">
        <f>J290+K290+M290+N290+L290</f>
        <v>100</v>
      </c>
    </row>
    <row r="291" spans="1:15" ht="56.25" x14ac:dyDescent="0.2">
      <c r="A291" s="24"/>
      <c r="B291" s="3" t="s">
        <v>309</v>
      </c>
      <c r="C291" s="11">
        <v>905</v>
      </c>
      <c r="D291" s="11" t="s">
        <v>9</v>
      </c>
      <c r="E291" s="13" t="s">
        <v>21</v>
      </c>
      <c r="F291" s="11" t="s">
        <v>310</v>
      </c>
      <c r="G291" s="12"/>
      <c r="H291" s="10">
        <f t="shared" ref="H291:N291" si="204">H292</f>
        <v>149.80000000000001</v>
      </c>
      <c r="I291" s="10">
        <f t="shared" si="204"/>
        <v>0</v>
      </c>
      <c r="J291" s="31">
        <f t="shared" si="204"/>
        <v>380.5</v>
      </c>
      <c r="K291" s="10">
        <f t="shared" si="204"/>
        <v>0</v>
      </c>
      <c r="L291" s="47">
        <f t="shared" si="204"/>
        <v>0</v>
      </c>
      <c r="M291" s="40">
        <f t="shared" si="204"/>
        <v>0</v>
      </c>
      <c r="N291" s="10">
        <f t="shared" si="204"/>
        <v>0</v>
      </c>
      <c r="O291" s="22">
        <f>O292</f>
        <v>380.5</v>
      </c>
    </row>
    <row r="292" spans="1:15" ht="37.5" x14ac:dyDescent="0.2">
      <c r="A292" s="24"/>
      <c r="B292" s="3" t="s">
        <v>10</v>
      </c>
      <c r="C292" s="11">
        <v>905</v>
      </c>
      <c r="D292" s="11" t="s">
        <v>9</v>
      </c>
      <c r="E292" s="13" t="s">
        <v>21</v>
      </c>
      <c r="F292" s="11" t="s">
        <v>310</v>
      </c>
      <c r="G292" s="12">
        <v>600</v>
      </c>
      <c r="H292" s="10">
        <v>149.80000000000001</v>
      </c>
      <c r="I292" s="10">
        <v>0</v>
      </c>
      <c r="J292" s="31">
        <v>380.5</v>
      </c>
      <c r="K292" s="22">
        <v>0</v>
      </c>
      <c r="L292" s="45"/>
      <c r="M292" s="38">
        <v>0</v>
      </c>
      <c r="N292" s="22"/>
      <c r="O292" s="22">
        <f>J292+K292+M292+N292+L292</f>
        <v>380.5</v>
      </c>
    </row>
    <row r="293" spans="1:15" ht="37.5" x14ac:dyDescent="0.2">
      <c r="A293" s="24"/>
      <c r="B293" s="3" t="s">
        <v>491</v>
      </c>
      <c r="C293" s="11">
        <v>905</v>
      </c>
      <c r="D293" s="11" t="s">
        <v>9</v>
      </c>
      <c r="E293" s="13" t="s">
        <v>21</v>
      </c>
      <c r="F293" s="11" t="s">
        <v>492</v>
      </c>
      <c r="G293" s="12"/>
      <c r="H293" s="10"/>
      <c r="I293" s="10"/>
      <c r="J293" s="31">
        <f>J294</f>
        <v>1.1000000000000001</v>
      </c>
      <c r="K293" s="10">
        <f t="shared" ref="K293:N293" si="205">K294</f>
        <v>0</v>
      </c>
      <c r="L293" s="47">
        <f t="shared" si="205"/>
        <v>0</v>
      </c>
      <c r="M293" s="40">
        <f t="shared" si="205"/>
        <v>0</v>
      </c>
      <c r="N293" s="10">
        <f t="shared" si="205"/>
        <v>0</v>
      </c>
      <c r="O293" s="22">
        <f>O294</f>
        <v>1.1000000000000001</v>
      </c>
    </row>
    <row r="294" spans="1:15" ht="37.5" x14ac:dyDescent="0.2">
      <c r="A294" s="24"/>
      <c r="B294" s="3" t="s">
        <v>10</v>
      </c>
      <c r="C294" s="11">
        <v>905</v>
      </c>
      <c r="D294" s="11" t="s">
        <v>9</v>
      </c>
      <c r="E294" s="13" t="s">
        <v>21</v>
      </c>
      <c r="F294" s="11" t="s">
        <v>492</v>
      </c>
      <c r="G294" s="12">
        <v>600</v>
      </c>
      <c r="H294" s="10"/>
      <c r="I294" s="10"/>
      <c r="J294" s="31">
        <v>1.1000000000000001</v>
      </c>
      <c r="K294" s="22">
        <v>0</v>
      </c>
      <c r="L294" s="45"/>
      <c r="M294" s="38"/>
      <c r="N294" s="22"/>
      <c r="O294" s="22">
        <f>J294+K294+M294+N294+L294</f>
        <v>1.1000000000000001</v>
      </c>
    </row>
    <row r="295" spans="1:15" ht="59.25" customHeight="1" x14ac:dyDescent="0.2">
      <c r="A295" s="24"/>
      <c r="B295" s="3" t="s">
        <v>424</v>
      </c>
      <c r="C295" s="11">
        <v>905</v>
      </c>
      <c r="D295" s="13" t="s">
        <v>9</v>
      </c>
      <c r="E295" s="13" t="s">
        <v>21</v>
      </c>
      <c r="F295" s="11" t="s">
        <v>445</v>
      </c>
      <c r="G295" s="12"/>
      <c r="H295" s="10">
        <f>H296</f>
        <v>0</v>
      </c>
      <c r="I295" s="10">
        <f t="shared" ref="I295:N295" si="206">I296</f>
        <v>350</v>
      </c>
      <c r="J295" s="31">
        <f t="shared" si="206"/>
        <v>390</v>
      </c>
      <c r="K295" s="10">
        <f t="shared" si="206"/>
        <v>0</v>
      </c>
      <c r="L295" s="47">
        <f t="shared" si="206"/>
        <v>0</v>
      </c>
      <c r="M295" s="40">
        <f t="shared" si="206"/>
        <v>0</v>
      </c>
      <c r="N295" s="10">
        <f t="shared" si="206"/>
        <v>0</v>
      </c>
      <c r="O295" s="22">
        <f>O296</f>
        <v>390</v>
      </c>
    </row>
    <row r="296" spans="1:15" ht="22.5" customHeight="1" x14ac:dyDescent="0.2">
      <c r="A296" s="24"/>
      <c r="B296" s="3" t="s">
        <v>123</v>
      </c>
      <c r="C296" s="11">
        <v>905</v>
      </c>
      <c r="D296" s="13" t="s">
        <v>9</v>
      </c>
      <c r="E296" s="13" t="s">
        <v>21</v>
      </c>
      <c r="F296" s="11" t="s">
        <v>287</v>
      </c>
      <c r="G296" s="12"/>
      <c r="H296" s="10">
        <f t="shared" ref="H296:N296" si="207">H297</f>
        <v>0</v>
      </c>
      <c r="I296" s="10">
        <f t="shared" si="207"/>
        <v>350</v>
      </c>
      <c r="J296" s="31">
        <f t="shared" si="207"/>
        <v>390</v>
      </c>
      <c r="K296" s="10">
        <f t="shared" si="207"/>
        <v>0</v>
      </c>
      <c r="L296" s="47">
        <f t="shared" si="207"/>
        <v>0</v>
      </c>
      <c r="M296" s="40">
        <f t="shared" si="207"/>
        <v>0</v>
      </c>
      <c r="N296" s="10">
        <f t="shared" si="207"/>
        <v>0</v>
      </c>
      <c r="O296" s="22">
        <f>O297</f>
        <v>390</v>
      </c>
    </row>
    <row r="297" spans="1:15" ht="37.5" x14ac:dyDescent="0.2">
      <c r="A297" s="24"/>
      <c r="B297" s="3" t="s">
        <v>10</v>
      </c>
      <c r="C297" s="11">
        <v>905</v>
      </c>
      <c r="D297" s="13" t="s">
        <v>9</v>
      </c>
      <c r="E297" s="13" t="s">
        <v>21</v>
      </c>
      <c r="F297" s="11" t="s">
        <v>287</v>
      </c>
      <c r="G297" s="12">
        <v>600</v>
      </c>
      <c r="H297" s="10"/>
      <c r="I297" s="10">
        <v>350</v>
      </c>
      <c r="J297" s="31">
        <v>390</v>
      </c>
      <c r="K297" s="22">
        <v>0</v>
      </c>
      <c r="L297" s="45"/>
      <c r="M297" s="38"/>
      <c r="N297" s="22"/>
      <c r="O297" s="22">
        <f>J297+K297+M297+N297+L297</f>
        <v>390</v>
      </c>
    </row>
    <row r="298" spans="1:15" ht="37.5" x14ac:dyDescent="0.2">
      <c r="A298" s="24"/>
      <c r="B298" s="3" t="s">
        <v>523</v>
      </c>
      <c r="C298" s="11">
        <v>905</v>
      </c>
      <c r="D298" s="11" t="s">
        <v>9</v>
      </c>
      <c r="E298" s="13" t="s">
        <v>21</v>
      </c>
      <c r="F298" s="11" t="s">
        <v>488</v>
      </c>
      <c r="G298" s="12"/>
      <c r="H298" s="10"/>
      <c r="I298" s="10"/>
      <c r="J298" s="31">
        <f>J299</f>
        <v>173.8</v>
      </c>
      <c r="K298" s="10">
        <f t="shared" ref="K298:N299" si="208">K299</f>
        <v>0</v>
      </c>
      <c r="L298" s="47">
        <f t="shared" si="208"/>
        <v>0</v>
      </c>
      <c r="M298" s="40">
        <f t="shared" si="208"/>
        <v>0</v>
      </c>
      <c r="N298" s="10">
        <f t="shared" si="208"/>
        <v>0</v>
      </c>
      <c r="O298" s="22">
        <f>O299</f>
        <v>173.8</v>
      </c>
    </row>
    <row r="299" spans="1:15" ht="56.25" x14ac:dyDescent="0.2">
      <c r="A299" s="24"/>
      <c r="B299" s="3" t="s">
        <v>490</v>
      </c>
      <c r="C299" s="11">
        <v>905</v>
      </c>
      <c r="D299" s="11" t="s">
        <v>9</v>
      </c>
      <c r="E299" s="13" t="s">
        <v>21</v>
      </c>
      <c r="F299" s="11" t="s">
        <v>489</v>
      </c>
      <c r="G299" s="12"/>
      <c r="H299" s="10"/>
      <c r="I299" s="10"/>
      <c r="J299" s="31">
        <f>J300</f>
        <v>173.8</v>
      </c>
      <c r="K299" s="10">
        <f t="shared" si="208"/>
        <v>0</v>
      </c>
      <c r="L299" s="47">
        <f t="shared" si="208"/>
        <v>0</v>
      </c>
      <c r="M299" s="40">
        <f t="shared" si="208"/>
        <v>0</v>
      </c>
      <c r="N299" s="10">
        <f t="shared" si="208"/>
        <v>0</v>
      </c>
      <c r="O299" s="22">
        <f>O300</f>
        <v>173.8</v>
      </c>
    </row>
    <row r="300" spans="1:15" ht="37.5" x14ac:dyDescent="0.2">
      <c r="A300" s="24"/>
      <c r="B300" s="3" t="s">
        <v>10</v>
      </c>
      <c r="C300" s="11">
        <v>905</v>
      </c>
      <c r="D300" s="11" t="s">
        <v>9</v>
      </c>
      <c r="E300" s="13" t="s">
        <v>21</v>
      </c>
      <c r="F300" s="11" t="s">
        <v>489</v>
      </c>
      <c r="G300" s="12">
        <v>600</v>
      </c>
      <c r="H300" s="10"/>
      <c r="I300" s="10"/>
      <c r="J300" s="31">
        <v>173.8</v>
      </c>
      <c r="K300" s="22">
        <v>0</v>
      </c>
      <c r="L300" s="45"/>
      <c r="M300" s="38">
        <v>0</v>
      </c>
      <c r="N300" s="22"/>
      <c r="O300" s="22">
        <f>+K300+M300+N300+L300+J300</f>
        <v>173.8</v>
      </c>
    </row>
    <row r="301" spans="1:15" ht="18.75" x14ac:dyDescent="0.2">
      <c r="A301" s="24" t="s">
        <v>0</v>
      </c>
      <c r="B301" s="3" t="s">
        <v>36</v>
      </c>
      <c r="C301" s="11">
        <v>905</v>
      </c>
      <c r="D301" s="13" t="s">
        <v>9</v>
      </c>
      <c r="E301" s="13" t="s">
        <v>9</v>
      </c>
      <c r="F301" s="11"/>
      <c r="G301" s="12"/>
      <c r="H301" s="10">
        <f>H302</f>
        <v>218.4</v>
      </c>
      <c r="I301" s="10">
        <f t="shared" ref="H301:N303" si="209">I302</f>
        <v>965.7</v>
      </c>
      <c r="J301" s="31">
        <f t="shared" si="209"/>
        <v>1548.2</v>
      </c>
      <c r="K301" s="10">
        <f t="shared" si="209"/>
        <v>0</v>
      </c>
      <c r="L301" s="47">
        <f t="shared" si="209"/>
        <v>0</v>
      </c>
      <c r="M301" s="40">
        <f t="shared" si="209"/>
        <v>0</v>
      </c>
      <c r="N301" s="10">
        <f t="shared" si="209"/>
        <v>0</v>
      </c>
      <c r="O301" s="22">
        <f>O302</f>
        <v>1548.2</v>
      </c>
    </row>
    <row r="302" spans="1:15" ht="37.5" x14ac:dyDescent="0.2">
      <c r="A302" s="24"/>
      <c r="B302" s="14" t="s">
        <v>76</v>
      </c>
      <c r="C302" s="11">
        <v>905</v>
      </c>
      <c r="D302" s="11" t="s">
        <v>9</v>
      </c>
      <c r="E302" s="13" t="s">
        <v>9</v>
      </c>
      <c r="F302" s="11" t="s">
        <v>161</v>
      </c>
      <c r="G302" s="12" t="s">
        <v>0</v>
      </c>
      <c r="H302" s="10">
        <f t="shared" si="209"/>
        <v>218.4</v>
      </c>
      <c r="I302" s="10">
        <f>I303</f>
        <v>965.7</v>
      </c>
      <c r="J302" s="31">
        <f t="shared" si="209"/>
        <v>1548.2</v>
      </c>
      <c r="K302" s="10">
        <f t="shared" si="209"/>
        <v>0</v>
      </c>
      <c r="L302" s="47">
        <f t="shared" si="209"/>
        <v>0</v>
      </c>
      <c r="M302" s="40">
        <f t="shared" si="209"/>
        <v>0</v>
      </c>
      <c r="N302" s="10">
        <f t="shared" si="209"/>
        <v>0</v>
      </c>
      <c r="O302" s="22">
        <f>O303</f>
        <v>1548.2</v>
      </c>
    </row>
    <row r="303" spans="1:15" ht="18.75" x14ac:dyDescent="0.2">
      <c r="A303" s="24"/>
      <c r="B303" s="3" t="s">
        <v>78</v>
      </c>
      <c r="C303" s="11">
        <v>905</v>
      </c>
      <c r="D303" s="11" t="s">
        <v>9</v>
      </c>
      <c r="E303" s="13" t="s">
        <v>9</v>
      </c>
      <c r="F303" s="11" t="s">
        <v>172</v>
      </c>
      <c r="G303" s="12" t="s">
        <v>0</v>
      </c>
      <c r="H303" s="10">
        <f>H304</f>
        <v>218.4</v>
      </c>
      <c r="I303" s="10">
        <f t="shared" ref="I303" si="210">I304</f>
        <v>965.7</v>
      </c>
      <c r="J303" s="31">
        <f t="shared" si="209"/>
        <v>1548.2</v>
      </c>
      <c r="K303" s="10">
        <f t="shared" si="209"/>
        <v>0</v>
      </c>
      <c r="L303" s="47">
        <f t="shared" si="209"/>
        <v>0</v>
      </c>
      <c r="M303" s="40">
        <f t="shared" si="209"/>
        <v>0</v>
      </c>
      <c r="N303" s="10">
        <f t="shared" si="209"/>
        <v>0</v>
      </c>
      <c r="O303" s="22">
        <f t="shared" ref="O303" si="211">J303+K303+M303+N303</f>
        <v>1548.2</v>
      </c>
    </row>
    <row r="304" spans="1:15" ht="18.75" x14ac:dyDescent="0.2">
      <c r="A304" s="24"/>
      <c r="B304" s="3" t="s">
        <v>175</v>
      </c>
      <c r="C304" s="11">
        <v>905</v>
      </c>
      <c r="D304" s="11" t="s">
        <v>9</v>
      </c>
      <c r="E304" s="13" t="s">
        <v>9</v>
      </c>
      <c r="F304" s="11" t="s">
        <v>265</v>
      </c>
      <c r="G304" s="12"/>
      <c r="H304" s="10">
        <f>H305+H307</f>
        <v>218.4</v>
      </c>
      <c r="I304" s="10">
        <f t="shared" ref="I304:J304" si="212">I305+I307</f>
        <v>965.7</v>
      </c>
      <c r="J304" s="31">
        <f t="shared" si="212"/>
        <v>1548.2</v>
      </c>
      <c r="K304" s="10">
        <f t="shared" ref="K304:N304" si="213">K305+K307</f>
        <v>0</v>
      </c>
      <c r="L304" s="47">
        <f t="shared" ref="L304" si="214">L305+L307</f>
        <v>0</v>
      </c>
      <c r="M304" s="40">
        <f t="shared" si="213"/>
        <v>0</v>
      </c>
      <c r="N304" s="10">
        <f t="shared" si="213"/>
        <v>0</v>
      </c>
      <c r="O304" s="22">
        <f>O305+O307</f>
        <v>1548.2</v>
      </c>
    </row>
    <row r="305" spans="1:15" ht="39" customHeight="1" x14ac:dyDescent="0.2">
      <c r="A305" s="24"/>
      <c r="B305" s="3" t="s">
        <v>330</v>
      </c>
      <c r="C305" s="11">
        <v>905</v>
      </c>
      <c r="D305" s="11" t="s">
        <v>9</v>
      </c>
      <c r="E305" s="13" t="s">
        <v>9</v>
      </c>
      <c r="F305" s="11" t="s">
        <v>268</v>
      </c>
      <c r="G305" s="12" t="s">
        <v>0</v>
      </c>
      <c r="H305" s="10">
        <f t="shared" ref="H305:N305" si="215">H306</f>
        <v>218.4</v>
      </c>
      <c r="I305" s="10">
        <v>0</v>
      </c>
      <c r="J305" s="31">
        <f t="shared" si="215"/>
        <v>582.5</v>
      </c>
      <c r="K305" s="10">
        <f t="shared" si="215"/>
        <v>0</v>
      </c>
      <c r="L305" s="47">
        <f t="shared" si="215"/>
        <v>0</v>
      </c>
      <c r="M305" s="40">
        <f t="shared" si="215"/>
        <v>0</v>
      </c>
      <c r="N305" s="10">
        <f t="shared" si="215"/>
        <v>0</v>
      </c>
      <c r="O305" s="22">
        <f>O306</f>
        <v>582.5</v>
      </c>
    </row>
    <row r="306" spans="1:15" ht="37.5" x14ac:dyDescent="0.2">
      <c r="A306" s="24"/>
      <c r="B306" s="3" t="s">
        <v>10</v>
      </c>
      <c r="C306" s="11">
        <v>905</v>
      </c>
      <c r="D306" s="11" t="s">
        <v>9</v>
      </c>
      <c r="E306" s="13" t="s">
        <v>9</v>
      </c>
      <c r="F306" s="11" t="s">
        <v>268</v>
      </c>
      <c r="G306" s="12">
        <v>600</v>
      </c>
      <c r="H306" s="10">
        <v>218.4</v>
      </c>
      <c r="I306" s="10">
        <v>0</v>
      </c>
      <c r="J306" s="31">
        <v>582.5</v>
      </c>
      <c r="K306" s="22">
        <v>0</v>
      </c>
      <c r="L306" s="45"/>
      <c r="M306" s="38">
        <v>0</v>
      </c>
      <c r="N306" s="22"/>
      <c r="O306" s="22">
        <f>J306+K306+M306+N306+L306</f>
        <v>582.5</v>
      </c>
    </row>
    <row r="307" spans="1:15" ht="56.25" x14ac:dyDescent="0.2">
      <c r="A307" s="28"/>
      <c r="B307" s="3" t="s">
        <v>450</v>
      </c>
      <c r="C307" s="11">
        <f>'[1]2018'!C304</f>
        <v>905</v>
      </c>
      <c r="D307" s="11" t="str">
        <f>'[1]2018'!D304</f>
        <v>07</v>
      </c>
      <c r="E307" s="13" t="str">
        <f>'[1]2018'!E304</f>
        <v>07</v>
      </c>
      <c r="F307" s="11" t="str">
        <f>'[1]2018'!F304</f>
        <v>62 2 03 60110</v>
      </c>
      <c r="G307" s="12"/>
      <c r="H307" s="10">
        <f t="shared" ref="H307:N307" si="216">H308</f>
        <v>0</v>
      </c>
      <c r="I307" s="10">
        <f t="shared" si="216"/>
        <v>965.7</v>
      </c>
      <c r="J307" s="31">
        <f t="shared" si="216"/>
        <v>965.7</v>
      </c>
      <c r="K307" s="10">
        <f t="shared" si="216"/>
        <v>0</v>
      </c>
      <c r="L307" s="47">
        <f t="shared" si="216"/>
        <v>0</v>
      </c>
      <c r="M307" s="40">
        <f t="shared" si="216"/>
        <v>0</v>
      </c>
      <c r="N307" s="10">
        <f t="shared" si="216"/>
        <v>0</v>
      </c>
      <c r="O307" s="22">
        <f>O308</f>
        <v>965.7</v>
      </c>
    </row>
    <row r="308" spans="1:15" ht="37.5" x14ac:dyDescent="0.2">
      <c r="A308" s="24"/>
      <c r="B308" s="3" t="s">
        <v>10</v>
      </c>
      <c r="C308" s="11">
        <f>'[1]2018'!C305</f>
        <v>905</v>
      </c>
      <c r="D308" s="11" t="str">
        <f>'[1]2018'!D305</f>
        <v>07</v>
      </c>
      <c r="E308" s="13" t="str">
        <f>'[1]2018'!E305</f>
        <v>07</v>
      </c>
      <c r="F308" s="11" t="str">
        <f>'[1]2018'!F305</f>
        <v>62 2 03 60110</v>
      </c>
      <c r="G308" s="12">
        <f>'[1]2018'!G305</f>
        <v>600</v>
      </c>
      <c r="H308" s="10">
        <v>0</v>
      </c>
      <c r="I308" s="10">
        <v>965.7</v>
      </c>
      <c r="J308" s="31">
        <f>H308+I308</f>
        <v>965.7</v>
      </c>
      <c r="K308" s="22"/>
      <c r="L308" s="45"/>
      <c r="M308" s="38"/>
      <c r="N308" s="22"/>
      <c r="O308" s="22">
        <f>J308+K308+M308+N308+L308</f>
        <v>965.7</v>
      </c>
    </row>
    <row r="309" spans="1:15" ht="18.75" x14ac:dyDescent="0.2">
      <c r="A309" s="24"/>
      <c r="B309" s="3" t="s">
        <v>37</v>
      </c>
      <c r="C309" s="11">
        <v>905</v>
      </c>
      <c r="D309" s="13" t="s">
        <v>9</v>
      </c>
      <c r="E309" s="13" t="s">
        <v>14</v>
      </c>
      <c r="F309" s="11"/>
      <c r="G309" s="12"/>
      <c r="H309" s="10">
        <f t="shared" ref="H309:I309" si="217">H310+H313</f>
        <v>16224.800000000001</v>
      </c>
      <c r="I309" s="10">
        <f t="shared" si="217"/>
        <v>588.20000000000005</v>
      </c>
      <c r="J309" s="31">
        <f>J310+J313+J333</f>
        <v>16621.939999999999</v>
      </c>
      <c r="K309" s="10">
        <f>K310+K313+K333</f>
        <v>0</v>
      </c>
      <c r="L309" s="47">
        <f t="shared" ref="L309" si="218">L310+L313</f>
        <v>0</v>
      </c>
      <c r="M309" s="40">
        <f>M310+M313+M333</f>
        <v>0</v>
      </c>
      <c r="N309" s="10">
        <f>N310+N313+N333</f>
        <v>0</v>
      </c>
      <c r="O309" s="22">
        <f>O310+O313+O333</f>
        <v>16621.939999999999</v>
      </c>
    </row>
    <row r="310" spans="1:15" ht="18.75" x14ac:dyDescent="0.2">
      <c r="A310" s="24" t="s">
        <v>0</v>
      </c>
      <c r="B310" s="3" t="s">
        <v>26</v>
      </c>
      <c r="C310" s="11">
        <v>905</v>
      </c>
      <c r="D310" s="13" t="s">
        <v>9</v>
      </c>
      <c r="E310" s="13" t="s">
        <v>14</v>
      </c>
      <c r="F310" s="11" t="s">
        <v>131</v>
      </c>
      <c r="G310" s="12"/>
      <c r="H310" s="10">
        <f t="shared" ref="H310:N311" si="219">H311</f>
        <v>0</v>
      </c>
      <c r="I310" s="10">
        <f t="shared" si="219"/>
        <v>588.20000000000005</v>
      </c>
      <c r="J310" s="31">
        <f t="shared" si="219"/>
        <v>588.20000000000005</v>
      </c>
      <c r="K310" s="10">
        <f t="shared" si="219"/>
        <v>0</v>
      </c>
      <c r="L310" s="47">
        <f t="shared" si="219"/>
        <v>0</v>
      </c>
      <c r="M310" s="40">
        <f t="shared" si="219"/>
        <v>0</v>
      </c>
      <c r="N310" s="10">
        <f t="shared" si="219"/>
        <v>0</v>
      </c>
      <c r="O310" s="22">
        <f>O311</f>
        <v>588.20000000000005</v>
      </c>
    </row>
    <row r="311" spans="1:15" ht="56.25" x14ac:dyDescent="0.2">
      <c r="A311" s="24"/>
      <c r="B311" s="3" t="s">
        <v>81</v>
      </c>
      <c r="C311" s="11">
        <v>905</v>
      </c>
      <c r="D311" s="11" t="s">
        <v>9</v>
      </c>
      <c r="E311" s="11" t="s">
        <v>14</v>
      </c>
      <c r="F311" s="11" t="s">
        <v>223</v>
      </c>
      <c r="G311" s="12"/>
      <c r="H311" s="10">
        <f t="shared" si="219"/>
        <v>0</v>
      </c>
      <c r="I311" s="10">
        <f t="shared" si="219"/>
        <v>588.20000000000005</v>
      </c>
      <c r="J311" s="31">
        <f t="shared" si="219"/>
        <v>588.20000000000005</v>
      </c>
      <c r="K311" s="10">
        <f t="shared" si="219"/>
        <v>0</v>
      </c>
      <c r="L311" s="47">
        <f t="shared" si="219"/>
        <v>0</v>
      </c>
      <c r="M311" s="40">
        <f t="shared" si="219"/>
        <v>0</v>
      </c>
      <c r="N311" s="10">
        <f t="shared" si="219"/>
        <v>0</v>
      </c>
      <c r="O311" s="22">
        <f>O312</f>
        <v>588.20000000000005</v>
      </c>
    </row>
    <row r="312" spans="1:15" ht="75" x14ac:dyDescent="0.2">
      <c r="A312" s="29"/>
      <c r="B312" s="3" t="s">
        <v>16</v>
      </c>
      <c r="C312" s="11">
        <v>905</v>
      </c>
      <c r="D312" s="11" t="s">
        <v>9</v>
      </c>
      <c r="E312" s="11" t="s">
        <v>14</v>
      </c>
      <c r="F312" s="11" t="s">
        <v>223</v>
      </c>
      <c r="G312" s="12" t="s">
        <v>17</v>
      </c>
      <c r="H312" s="10"/>
      <c r="I312" s="10">
        <v>588.20000000000005</v>
      </c>
      <c r="J312" s="31">
        <f>H312+I312</f>
        <v>588.20000000000005</v>
      </c>
      <c r="K312" s="22"/>
      <c r="L312" s="45"/>
      <c r="M312" s="38"/>
      <c r="N312" s="22"/>
      <c r="O312" s="22">
        <f>J312+K312+M312+N312+L312</f>
        <v>588.20000000000005</v>
      </c>
    </row>
    <row r="313" spans="1:15" ht="37.5" x14ac:dyDescent="0.2">
      <c r="A313" s="24"/>
      <c r="B313" s="14" t="s">
        <v>76</v>
      </c>
      <c r="C313" s="11">
        <v>905</v>
      </c>
      <c r="D313" s="11" t="s">
        <v>9</v>
      </c>
      <c r="E313" s="13" t="s">
        <v>14</v>
      </c>
      <c r="F313" s="11" t="s">
        <v>161</v>
      </c>
      <c r="G313" s="12"/>
      <c r="H313" s="10">
        <f t="shared" ref="H313:I313" si="220">H317</f>
        <v>16224.800000000001</v>
      </c>
      <c r="I313" s="10">
        <f t="shared" si="220"/>
        <v>0</v>
      </c>
      <c r="J313" s="31">
        <f>J317+J314</f>
        <v>15956.922</v>
      </c>
      <c r="K313" s="10">
        <f t="shared" ref="K313:N313" si="221">K317+K314</f>
        <v>0</v>
      </c>
      <c r="L313" s="47">
        <f t="shared" ref="L313" si="222">L317+L314</f>
        <v>0</v>
      </c>
      <c r="M313" s="40">
        <f t="shared" si="221"/>
        <v>0</v>
      </c>
      <c r="N313" s="10">
        <f t="shared" si="221"/>
        <v>0</v>
      </c>
      <c r="O313" s="22">
        <f>O314+O317</f>
        <v>15956.922</v>
      </c>
    </row>
    <row r="314" spans="1:15" ht="37.5" hidden="1" x14ac:dyDescent="0.2">
      <c r="A314" s="24"/>
      <c r="B314" s="3" t="s">
        <v>354</v>
      </c>
      <c r="C314" s="11">
        <v>905</v>
      </c>
      <c r="D314" s="11" t="s">
        <v>9</v>
      </c>
      <c r="E314" s="13" t="s">
        <v>14</v>
      </c>
      <c r="F314" s="11" t="s">
        <v>353</v>
      </c>
      <c r="G314" s="12"/>
      <c r="H314" s="10"/>
      <c r="I314" s="10"/>
      <c r="J314" s="31">
        <f>J315+J316</f>
        <v>0</v>
      </c>
      <c r="K314" s="10">
        <f t="shared" ref="K314:N314" si="223">K315+K316</f>
        <v>0</v>
      </c>
      <c r="L314" s="47">
        <f t="shared" ref="L314" si="224">L315+L316</f>
        <v>0</v>
      </c>
      <c r="M314" s="40">
        <f t="shared" si="223"/>
        <v>0</v>
      </c>
      <c r="N314" s="10">
        <f t="shared" si="223"/>
        <v>0</v>
      </c>
      <c r="O314" s="22">
        <f>O315+O316</f>
        <v>0</v>
      </c>
    </row>
    <row r="315" spans="1:15" ht="37.5" hidden="1" x14ac:dyDescent="0.2">
      <c r="A315" s="24"/>
      <c r="B315" s="3" t="s">
        <v>10</v>
      </c>
      <c r="C315" s="11">
        <v>905</v>
      </c>
      <c r="D315" s="11" t="s">
        <v>9</v>
      </c>
      <c r="E315" s="13" t="s">
        <v>14</v>
      </c>
      <c r="F315" s="11" t="s">
        <v>353</v>
      </c>
      <c r="G315" s="12">
        <v>600</v>
      </c>
      <c r="H315" s="10"/>
      <c r="I315" s="10"/>
      <c r="J315" s="31">
        <v>0</v>
      </c>
      <c r="K315" s="10">
        <v>0</v>
      </c>
      <c r="L315" s="47"/>
      <c r="M315" s="40">
        <v>0</v>
      </c>
      <c r="N315" s="10"/>
      <c r="O315" s="22">
        <f>J315+K315+M315+N315+L315</f>
        <v>0</v>
      </c>
    </row>
    <row r="316" spans="1:15" ht="18.75" hidden="1" x14ac:dyDescent="0.2">
      <c r="A316" s="24"/>
      <c r="B316" s="3" t="s">
        <v>18</v>
      </c>
      <c r="C316" s="11">
        <v>905</v>
      </c>
      <c r="D316" s="11" t="s">
        <v>9</v>
      </c>
      <c r="E316" s="13" t="s">
        <v>14</v>
      </c>
      <c r="F316" s="11" t="s">
        <v>353</v>
      </c>
      <c r="G316" s="12">
        <v>800</v>
      </c>
      <c r="H316" s="10"/>
      <c r="I316" s="10"/>
      <c r="J316" s="31">
        <v>0</v>
      </c>
      <c r="K316" s="10">
        <v>0</v>
      </c>
      <c r="L316" s="47"/>
      <c r="M316" s="40">
        <v>0</v>
      </c>
      <c r="N316" s="10"/>
      <c r="O316" s="22">
        <f>J316+K316+M316+N316+L316</f>
        <v>0</v>
      </c>
    </row>
    <row r="317" spans="1:15" ht="37.5" x14ac:dyDescent="0.2">
      <c r="A317" s="24" t="s">
        <v>0</v>
      </c>
      <c r="B317" s="3" t="s">
        <v>80</v>
      </c>
      <c r="C317" s="11">
        <v>905</v>
      </c>
      <c r="D317" s="11" t="s">
        <v>9</v>
      </c>
      <c r="E317" s="11" t="s">
        <v>14</v>
      </c>
      <c r="F317" s="11" t="s">
        <v>183</v>
      </c>
      <c r="G317" s="12" t="s">
        <v>0</v>
      </c>
      <c r="H317" s="10">
        <f t="shared" ref="H317:J317" si="225">H318+H323+H328</f>
        <v>16224.800000000001</v>
      </c>
      <c r="I317" s="10">
        <f t="shared" si="225"/>
        <v>0</v>
      </c>
      <c r="J317" s="31">
        <f t="shared" si="225"/>
        <v>15956.922</v>
      </c>
      <c r="K317" s="10">
        <f t="shared" ref="K317:N317" si="226">K318+K323+K328</f>
        <v>0</v>
      </c>
      <c r="L317" s="47">
        <f t="shared" ref="L317" si="227">L318+L323+L328</f>
        <v>0</v>
      </c>
      <c r="M317" s="40">
        <f t="shared" si="226"/>
        <v>0</v>
      </c>
      <c r="N317" s="10">
        <f t="shared" si="226"/>
        <v>0</v>
      </c>
      <c r="O317" s="22">
        <f>O318+O323+O328</f>
        <v>15956.922</v>
      </c>
    </row>
    <row r="318" spans="1:15" ht="37.5" x14ac:dyDescent="0.2">
      <c r="A318" s="24" t="s">
        <v>0</v>
      </c>
      <c r="B318" s="3" t="s">
        <v>275</v>
      </c>
      <c r="C318" s="11">
        <v>905</v>
      </c>
      <c r="D318" s="11" t="s">
        <v>9</v>
      </c>
      <c r="E318" s="11" t="s">
        <v>14</v>
      </c>
      <c r="F318" s="11" t="s">
        <v>278</v>
      </c>
      <c r="G318" s="12"/>
      <c r="H318" s="10">
        <f t="shared" ref="H318:N318" si="228">H319</f>
        <v>5558.4</v>
      </c>
      <c r="I318" s="10">
        <f t="shared" si="228"/>
        <v>0</v>
      </c>
      <c r="J318" s="31">
        <f t="shared" si="228"/>
        <v>5071.0820000000003</v>
      </c>
      <c r="K318" s="10">
        <f t="shared" si="228"/>
        <v>0</v>
      </c>
      <c r="L318" s="47">
        <f t="shared" si="228"/>
        <v>0</v>
      </c>
      <c r="M318" s="40">
        <f t="shared" si="228"/>
        <v>0</v>
      </c>
      <c r="N318" s="10">
        <f t="shared" si="228"/>
        <v>0</v>
      </c>
      <c r="O318" s="22">
        <f>O319</f>
        <v>5071.0820000000003</v>
      </c>
    </row>
    <row r="319" spans="1:15" ht="18.75" x14ac:dyDescent="0.2">
      <c r="A319" s="24" t="s">
        <v>0</v>
      </c>
      <c r="B319" s="3" t="s">
        <v>68</v>
      </c>
      <c r="C319" s="11">
        <v>905</v>
      </c>
      <c r="D319" s="11" t="s">
        <v>9</v>
      </c>
      <c r="E319" s="11" t="s">
        <v>14</v>
      </c>
      <c r="F319" s="11" t="s">
        <v>184</v>
      </c>
      <c r="G319" s="12" t="s">
        <v>0</v>
      </c>
      <c r="H319" s="10">
        <f t="shared" ref="H319:J319" si="229">H320+H321+H322</f>
        <v>5558.4</v>
      </c>
      <c r="I319" s="10">
        <f t="shared" si="229"/>
        <v>0</v>
      </c>
      <c r="J319" s="31">
        <f t="shared" si="229"/>
        <v>5071.0820000000003</v>
      </c>
      <c r="K319" s="10">
        <f t="shared" ref="K319:N319" si="230">K320+K321+K322</f>
        <v>0</v>
      </c>
      <c r="L319" s="47">
        <f t="shared" ref="L319" si="231">L320+L321+L322</f>
        <v>0</v>
      </c>
      <c r="M319" s="40">
        <f t="shared" si="230"/>
        <v>0</v>
      </c>
      <c r="N319" s="10">
        <f t="shared" si="230"/>
        <v>0</v>
      </c>
      <c r="O319" s="22">
        <f>O320+O321+O322</f>
        <v>5071.0820000000003</v>
      </c>
    </row>
    <row r="320" spans="1:15" ht="75" x14ac:dyDescent="0.2">
      <c r="A320" s="24" t="s">
        <v>0</v>
      </c>
      <c r="B320" s="3" t="s">
        <v>16</v>
      </c>
      <c r="C320" s="11">
        <v>905</v>
      </c>
      <c r="D320" s="11" t="s">
        <v>9</v>
      </c>
      <c r="E320" s="11" t="s">
        <v>14</v>
      </c>
      <c r="F320" s="11" t="s">
        <v>184</v>
      </c>
      <c r="G320" s="12" t="s">
        <v>17</v>
      </c>
      <c r="H320" s="10">
        <v>4775.8999999999996</v>
      </c>
      <c r="I320" s="10"/>
      <c r="J320" s="31">
        <v>4210.8</v>
      </c>
      <c r="K320" s="22">
        <v>0</v>
      </c>
      <c r="L320" s="45"/>
      <c r="M320" s="38"/>
      <c r="N320" s="22"/>
      <c r="O320" s="22">
        <f>J320+K320+M320+N320+L320</f>
        <v>4210.8</v>
      </c>
    </row>
    <row r="321" spans="1:15" ht="37.5" x14ac:dyDescent="0.2">
      <c r="A321" s="24"/>
      <c r="B321" s="3" t="s">
        <v>166</v>
      </c>
      <c r="C321" s="11">
        <v>905</v>
      </c>
      <c r="D321" s="11" t="s">
        <v>9</v>
      </c>
      <c r="E321" s="11" t="s">
        <v>14</v>
      </c>
      <c r="F321" s="11" t="s">
        <v>184</v>
      </c>
      <c r="G321" s="12" t="s">
        <v>7</v>
      </c>
      <c r="H321" s="10">
        <v>756.4</v>
      </c>
      <c r="I321" s="10"/>
      <c r="J321" s="31">
        <v>836.98199999999997</v>
      </c>
      <c r="K321" s="22">
        <v>0</v>
      </c>
      <c r="L321" s="45"/>
      <c r="M321" s="38"/>
      <c r="N321" s="22"/>
      <c r="O321" s="22">
        <f>J321+K321+M321+N321+L321</f>
        <v>836.98199999999997</v>
      </c>
    </row>
    <row r="322" spans="1:15" ht="18.75" x14ac:dyDescent="0.2">
      <c r="A322" s="24"/>
      <c r="B322" s="3" t="s">
        <v>18</v>
      </c>
      <c r="C322" s="11">
        <v>905</v>
      </c>
      <c r="D322" s="11" t="s">
        <v>9</v>
      </c>
      <c r="E322" s="11" t="s">
        <v>14</v>
      </c>
      <c r="F322" s="11" t="s">
        <v>184</v>
      </c>
      <c r="G322" s="12" t="s">
        <v>19</v>
      </c>
      <c r="H322" s="10">
        <v>26.1</v>
      </c>
      <c r="I322" s="10"/>
      <c r="J322" s="31">
        <v>23.3</v>
      </c>
      <c r="K322" s="22">
        <v>0</v>
      </c>
      <c r="L322" s="45"/>
      <c r="M322" s="38"/>
      <c r="N322" s="22"/>
      <c r="O322" s="22">
        <f>J322+K322+M322+N322+L322</f>
        <v>23.3</v>
      </c>
    </row>
    <row r="323" spans="1:15" ht="56.25" x14ac:dyDescent="0.2">
      <c r="A323" s="24"/>
      <c r="B323" s="3" t="s">
        <v>279</v>
      </c>
      <c r="C323" s="11">
        <v>905</v>
      </c>
      <c r="D323" s="13" t="s">
        <v>9</v>
      </c>
      <c r="E323" s="13" t="s">
        <v>14</v>
      </c>
      <c r="F323" s="11" t="s">
        <v>280</v>
      </c>
      <c r="G323" s="12"/>
      <c r="H323" s="10">
        <f t="shared" ref="H323:N323" si="232">H324</f>
        <v>9122.8000000000011</v>
      </c>
      <c r="I323" s="10">
        <f t="shared" si="232"/>
        <v>0</v>
      </c>
      <c r="J323" s="31">
        <f t="shared" si="232"/>
        <v>9342.74</v>
      </c>
      <c r="K323" s="10">
        <f t="shared" si="232"/>
        <v>0</v>
      </c>
      <c r="L323" s="47">
        <f t="shared" si="232"/>
        <v>0</v>
      </c>
      <c r="M323" s="40">
        <f t="shared" si="232"/>
        <v>0</v>
      </c>
      <c r="N323" s="10">
        <f t="shared" si="232"/>
        <v>0</v>
      </c>
      <c r="O323" s="22">
        <f>O324</f>
        <v>9342.74</v>
      </c>
    </row>
    <row r="324" spans="1:15" ht="37.5" x14ac:dyDescent="0.2">
      <c r="A324" s="24"/>
      <c r="B324" s="3" t="s">
        <v>282</v>
      </c>
      <c r="C324" s="11">
        <v>905</v>
      </c>
      <c r="D324" s="13" t="s">
        <v>9</v>
      </c>
      <c r="E324" s="13" t="s">
        <v>14</v>
      </c>
      <c r="F324" s="11" t="s">
        <v>185</v>
      </c>
      <c r="G324" s="12"/>
      <c r="H324" s="10">
        <f t="shared" ref="H324:J324" si="233">H325+H326+H327</f>
        <v>9122.8000000000011</v>
      </c>
      <c r="I324" s="10">
        <f t="shared" si="233"/>
        <v>0</v>
      </c>
      <c r="J324" s="31">
        <f t="shared" si="233"/>
        <v>9342.74</v>
      </c>
      <c r="K324" s="10">
        <f t="shared" ref="K324:N324" si="234">K325+K326+K327</f>
        <v>0</v>
      </c>
      <c r="L324" s="47">
        <f t="shared" ref="L324" si="235">L325+L326+L327</f>
        <v>0</v>
      </c>
      <c r="M324" s="40">
        <f t="shared" si="234"/>
        <v>0</v>
      </c>
      <c r="N324" s="10">
        <f t="shared" si="234"/>
        <v>0</v>
      </c>
      <c r="O324" s="22">
        <f>O325+O326+O327</f>
        <v>9342.74</v>
      </c>
    </row>
    <row r="325" spans="1:15" ht="75" x14ac:dyDescent="0.2">
      <c r="A325" s="24"/>
      <c r="B325" s="3" t="s">
        <v>16</v>
      </c>
      <c r="C325" s="11">
        <v>905</v>
      </c>
      <c r="D325" s="13" t="s">
        <v>9</v>
      </c>
      <c r="E325" s="13" t="s">
        <v>14</v>
      </c>
      <c r="F325" s="11" t="s">
        <v>185</v>
      </c>
      <c r="G325" s="12">
        <v>100</v>
      </c>
      <c r="H325" s="10">
        <v>8546.1</v>
      </c>
      <c r="I325" s="10"/>
      <c r="J325" s="31">
        <f>H325+I325</f>
        <v>8546.1</v>
      </c>
      <c r="K325" s="22"/>
      <c r="L325" s="45"/>
      <c r="M325" s="38"/>
      <c r="N325" s="22"/>
      <c r="O325" s="22">
        <f>J325+K325+M325+N325+L325</f>
        <v>8546.1</v>
      </c>
    </row>
    <row r="326" spans="1:15" ht="37.5" x14ac:dyDescent="0.2">
      <c r="A326" s="24"/>
      <c r="B326" s="3" t="s">
        <v>166</v>
      </c>
      <c r="C326" s="11">
        <v>905</v>
      </c>
      <c r="D326" s="13" t="s">
        <v>9</v>
      </c>
      <c r="E326" s="13" t="s">
        <v>14</v>
      </c>
      <c r="F326" s="11" t="s">
        <v>185</v>
      </c>
      <c r="G326" s="12">
        <v>200</v>
      </c>
      <c r="H326" s="10">
        <v>575.70000000000005</v>
      </c>
      <c r="I326" s="10"/>
      <c r="J326" s="31">
        <v>795.83</v>
      </c>
      <c r="K326" s="22">
        <v>0</v>
      </c>
      <c r="L326" s="45"/>
      <c r="M326" s="38">
        <v>0</v>
      </c>
      <c r="N326" s="22"/>
      <c r="O326" s="22">
        <f>J326+K326+M326+N326+L326</f>
        <v>795.83</v>
      </c>
    </row>
    <row r="327" spans="1:15" ht="18.75" x14ac:dyDescent="0.2">
      <c r="A327" s="24"/>
      <c r="B327" s="3" t="s">
        <v>18</v>
      </c>
      <c r="C327" s="11">
        <v>905</v>
      </c>
      <c r="D327" s="13" t="s">
        <v>9</v>
      </c>
      <c r="E327" s="13" t="s">
        <v>14</v>
      </c>
      <c r="F327" s="11" t="s">
        <v>185</v>
      </c>
      <c r="G327" s="12">
        <v>800</v>
      </c>
      <c r="H327" s="10">
        <v>1</v>
      </c>
      <c r="I327" s="10"/>
      <c r="J327" s="31">
        <v>0.81</v>
      </c>
      <c r="K327" s="22">
        <v>0</v>
      </c>
      <c r="L327" s="45"/>
      <c r="M327" s="38"/>
      <c r="N327" s="22"/>
      <c r="O327" s="22">
        <f>J327+K327+M327+N327+L327</f>
        <v>0.81</v>
      </c>
    </row>
    <row r="328" spans="1:15" ht="56.25" x14ac:dyDescent="0.2">
      <c r="A328" s="24"/>
      <c r="B328" s="3" t="s">
        <v>281</v>
      </c>
      <c r="C328" s="11">
        <v>905</v>
      </c>
      <c r="D328" s="13" t="s">
        <v>9</v>
      </c>
      <c r="E328" s="13" t="s">
        <v>14</v>
      </c>
      <c r="F328" s="11" t="s">
        <v>283</v>
      </c>
      <c r="G328" s="12"/>
      <c r="H328" s="10">
        <f t="shared" ref="H328:N328" si="236">H329</f>
        <v>1543.6</v>
      </c>
      <c r="I328" s="10">
        <f t="shared" si="236"/>
        <v>0</v>
      </c>
      <c r="J328" s="31">
        <f t="shared" si="236"/>
        <v>1543.1000000000001</v>
      </c>
      <c r="K328" s="10">
        <f t="shared" si="236"/>
        <v>0</v>
      </c>
      <c r="L328" s="47">
        <f t="shared" si="236"/>
        <v>0</v>
      </c>
      <c r="M328" s="40">
        <f t="shared" si="236"/>
        <v>0</v>
      </c>
      <c r="N328" s="10">
        <f t="shared" si="236"/>
        <v>0</v>
      </c>
      <c r="O328" s="22">
        <f>O329</f>
        <v>1543.1000000000001</v>
      </c>
    </row>
    <row r="329" spans="1:15" ht="37.5" x14ac:dyDescent="0.2">
      <c r="A329" s="24"/>
      <c r="B329" s="3" t="s">
        <v>282</v>
      </c>
      <c r="C329" s="11">
        <v>905</v>
      </c>
      <c r="D329" s="13" t="s">
        <v>9</v>
      </c>
      <c r="E329" s="13" t="s">
        <v>14</v>
      </c>
      <c r="F329" s="11" t="s">
        <v>186</v>
      </c>
      <c r="G329" s="12"/>
      <c r="H329" s="10">
        <f t="shared" ref="H329:J329" si="237">H330+H331+H332</f>
        <v>1543.6</v>
      </c>
      <c r="I329" s="10">
        <f t="shared" si="237"/>
        <v>0</v>
      </c>
      <c r="J329" s="31">
        <f t="shared" si="237"/>
        <v>1543.1000000000001</v>
      </c>
      <c r="K329" s="10">
        <f t="shared" ref="K329:N329" si="238">K330+K331+K332</f>
        <v>0</v>
      </c>
      <c r="L329" s="47">
        <f t="shared" ref="L329" si="239">L330+L331+L332</f>
        <v>0</v>
      </c>
      <c r="M329" s="40">
        <f t="shared" si="238"/>
        <v>0</v>
      </c>
      <c r="N329" s="10">
        <f t="shared" si="238"/>
        <v>0</v>
      </c>
      <c r="O329" s="22">
        <f>O330+O331+O332</f>
        <v>1543.1000000000001</v>
      </c>
    </row>
    <row r="330" spans="1:15" ht="75" x14ac:dyDescent="0.2">
      <c r="A330" s="24"/>
      <c r="B330" s="3" t="s">
        <v>16</v>
      </c>
      <c r="C330" s="11">
        <v>905</v>
      </c>
      <c r="D330" s="13" t="s">
        <v>9</v>
      </c>
      <c r="E330" s="13" t="s">
        <v>14</v>
      </c>
      <c r="F330" s="11" t="s">
        <v>186</v>
      </c>
      <c r="G330" s="12">
        <v>100</v>
      </c>
      <c r="H330" s="10">
        <v>1476.8</v>
      </c>
      <c r="I330" s="10"/>
      <c r="J330" s="31">
        <f>H330+I330</f>
        <v>1476.8</v>
      </c>
      <c r="K330" s="22"/>
      <c r="L330" s="45"/>
      <c r="M330" s="38"/>
      <c r="N330" s="22"/>
      <c r="O330" s="22">
        <f>J330+K330+M330+N330+L330</f>
        <v>1476.8</v>
      </c>
    </row>
    <row r="331" spans="1:15" ht="37.5" x14ac:dyDescent="0.2">
      <c r="A331" s="24" t="s">
        <v>0</v>
      </c>
      <c r="B331" s="3" t="s">
        <v>166</v>
      </c>
      <c r="C331" s="11">
        <v>905</v>
      </c>
      <c r="D331" s="13" t="s">
        <v>9</v>
      </c>
      <c r="E331" s="13" t="s">
        <v>14</v>
      </c>
      <c r="F331" s="11" t="s">
        <v>186</v>
      </c>
      <c r="G331" s="12">
        <v>200</v>
      </c>
      <c r="H331" s="10">
        <v>65.7</v>
      </c>
      <c r="I331" s="10"/>
      <c r="J331" s="31">
        <v>65.400000000000006</v>
      </c>
      <c r="K331" s="22">
        <v>0</v>
      </c>
      <c r="L331" s="45"/>
      <c r="M331" s="38"/>
      <c r="N331" s="22"/>
      <c r="O331" s="22">
        <f t="shared" ref="O331:O332" si="240">J331+K331+M331+N331+L331</f>
        <v>65.400000000000006</v>
      </c>
    </row>
    <row r="332" spans="1:15" ht="18.75" x14ac:dyDescent="0.2">
      <c r="A332" s="24" t="s">
        <v>0</v>
      </c>
      <c r="B332" s="3" t="s">
        <v>18</v>
      </c>
      <c r="C332" s="11">
        <v>905</v>
      </c>
      <c r="D332" s="13" t="s">
        <v>9</v>
      </c>
      <c r="E332" s="13" t="s">
        <v>14</v>
      </c>
      <c r="F332" s="11" t="s">
        <v>186</v>
      </c>
      <c r="G332" s="12">
        <v>800</v>
      </c>
      <c r="H332" s="10">
        <v>1.1000000000000001</v>
      </c>
      <c r="I332" s="10"/>
      <c r="J332" s="31">
        <v>0.9</v>
      </c>
      <c r="K332" s="22">
        <v>0</v>
      </c>
      <c r="L332" s="45"/>
      <c r="M332" s="38"/>
      <c r="N332" s="22"/>
      <c r="O332" s="22">
        <f t="shared" si="240"/>
        <v>0.9</v>
      </c>
    </row>
    <row r="333" spans="1:15" ht="18.75" x14ac:dyDescent="0.2">
      <c r="A333" s="24"/>
      <c r="B333" s="32" t="s">
        <v>26</v>
      </c>
      <c r="C333" s="11">
        <v>905</v>
      </c>
      <c r="D333" s="13" t="s">
        <v>9</v>
      </c>
      <c r="E333" s="13" t="s">
        <v>14</v>
      </c>
      <c r="F333" s="11" t="s">
        <v>131</v>
      </c>
      <c r="G333" s="12"/>
      <c r="H333" s="10"/>
      <c r="I333" s="10"/>
      <c r="J333" s="31">
        <f>J334</f>
        <v>76.817999999999998</v>
      </c>
      <c r="K333" s="22">
        <f>K334</f>
        <v>0</v>
      </c>
      <c r="L333" s="45"/>
      <c r="M333" s="38"/>
      <c r="N333" s="22">
        <f>N334</f>
        <v>0</v>
      </c>
      <c r="O333" s="22">
        <f>O334</f>
        <v>76.817999999999998</v>
      </c>
    </row>
    <row r="334" spans="1:15" ht="37.5" x14ac:dyDescent="0.2">
      <c r="A334" s="24"/>
      <c r="B334" s="32" t="s">
        <v>497</v>
      </c>
      <c r="C334" s="11">
        <v>905</v>
      </c>
      <c r="D334" s="13" t="s">
        <v>9</v>
      </c>
      <c r="E334" s="13" t="s">
        <v>14</v>
      </c>
      <c r="F334" s="11" t="s">
        <v>496</v>
      </c>
      <c r="G334" s="12"/>
      <c r="H334" s="10"/>
      <c r="I334" s="10"/>
      <c r="J334" s="31">
        <f>J335</f>
        <v>76.817999999999998</v>
      </c>
      <c r="K334" s="22">
        <f>K335</f>
        <v>0</v>
      </c>
      <c r="L334" s="45"/>
      <c r="M334" s="38"/>
      <c r="N334" s="22">
        <f>N335</f>
        <v>0</v>
      </c>
      <c r="O334" s="22">
        <f>O335</f>
        <v>76.817999999999998</v>
      </c>
    </row>
    <row r="335" spans="1:15" ht="75" x14ac:dyDescent="0.2">
      <c r="A335" s="24"/>
      <c r="B335" s="3" t="s">
        <v>16</v>
      </c>
      <c r="C335" s="11">
        <v>905</v>
      </c>
      <c r="D335" s="13" t="s">
        <v>9</v>
      </c>
      <c r="E335" s="13" t="s">
        <v>14</v>
      </c>
      <c r="F335" s="11" t="s">
        <v>496</v>
      </c>
      <c r="G335" s="12" t="s">
        <v>17</v>
      </c>
      <c r="H335" s="10"/>
      <c r="I335" s="10"/>
      <c r="J335" s="31">
        <v>76.817999999999998</v>
      </c>
      <c r="K335" s="22">
        <v>0</v>
      </c>
      <c r="L335" s="45"/>
      <c r="M335" s="38"/>
      <c r="N335" s="22">
        <v>0</v>
      </c>
      <c r="O335" s="22">
        <f>J335+K335+L335+M335+N335</f>
        <v>76.817999999999998</v>
      </c>
    </row>
    <row r="336" spans="1:15" ht="18.75" x14ac:dyDescent="0.2">
      <c r="A336" s="24"/>
      <c r="B336" s="3" t="s">
        <v>27</v>
      </c>
      <c r="C336" s="11">
        <v>905</v>
      </c>
      <c r="D336" s="11" t="s">
        <v>5</v>
      </c>
      <c r="E336" s="11" t="s">
        <v>0</v>
      </c>
      <c r="F336" s="11" t="s">
        <v>0</v>
      </c>
      <c r="G336" s="12" t="s">
        <v>0</v>
      </c>
      <c r="H336" s="10">
        <f t="shared" ref="H336:N336" si="241">H337</f>
        <v>0</v>
      </c>
      <c r="I336" s="10">
        <f t="shared" si="241"/>
        <v>13568.1</v>
      </c>
      <c r="J336" s="31">
        <f t="shared" si="241"/>
        <v>16610.5</v>
      </c>
      <c r="K336" s="10">
        <f t="shared" si="241"/>
        <v>0</v>
      </c>
      <c r="L336" s="47">
        <f t="shared" si="241"/>
        <v>0</v>
      </c>
      <c r="M336" s="40">
        <f t="shared" si="241"/>
        <v>0</v>
      </c>
      <c r="N336" s="10">
        <f t="shared" si="241"/>
        <v>0</v>
      </c>
      <c r="O336" s="22">
        <f>O337</f>
        <v>16610.5</v>
      </c>
    </row>
    <row r="337" spans="1:15" ht="18.75" x14ac:dyDescent="0.2">
      <c r="A337" s="24"/>
      <c r="B337" s="3" t="s">
        <v>38</v>
      </c>
      <c r="C337" s="11">
        <v>905</v>
      </c>
      <c r="D337" s="11" t="s">
        <v>5</v>
      </c>
      <c r="E337" s="11" t="s">
        <v>4</v>
      </c>
      <c r="F337" s="11" t="s">
        <v>0</v>
      </c>
      <c r="G337" s="12" t="s">
        <v>0</v>
      </c>
      <c r="H337" s="10">
        <f t="shared" ref="H337:J337" si="242">H338+H344+H346+H348+H350</f>
        <v>0</v>
      </c>
      <c r="I337" s="10">
        <f t="shared" si="242"/>
        <v>13568.1</v>
      </c>
      <c r="J337" s="31">
        <f t="shared" si="242"/>
        <v>16610.5</v>
      </c>
      <c r="K337" s="10">
        <f t="shared" ref="K337:N337" si="243">K338+K344+K346+K348+K350</f>
        <v>0</v>
      </c>
      <c r="L337" s="47">
        <f t="shared" ref="L337" si="244">L338+L344+L346+L348+L350</f>
        <v>0</v>
      </c>
      <c r="M337" s="40">
        <f t="shared" si="243"/>
        <v>0</v>
      </c>
      <c r="N337" s="10">
        <f t="shared" si="243"/>
        <v>0</v>
      </c>
      <c r="O337" s="22">
        <f>O338+O343</f>
        <v>16610.5</v>
      </c>
    </row>
    <row r="338" spans="1:15" ht="37.5" x14ac:dyDescent="0.2">
      <c r="A338" s="24"/>
      <c r="B338" s="3" t="s">
        <v>120</v>
      </c>
      <c r="C338" s="11">
        <v>905</v>
      </c>
      <c r="D338" s="11">
        <v>10</v>
      </c>
      <c r="E338" s="11" t="s">
        <v>4</v>
      </c>
      <c r="F338" s="11" t="s">
        <v>161</v>
      </c>
      <c r="G338" s="12"/>
      <c r="H338" s="10">
        <f t="shared" ref="H338:N341" si="245">H339</f>
        <v>0</v>
      </c>
      <c r="I338" s="10">
        <f t="shared" si="245"/>
        <v>475.8</v>
      </c>
      <c r="J338" s="31">
        <f t="shared" si="245"/>
        <v>475.8</v>
      </c>
      <c r="K338" s="10">
        <f t="shared" si="245"/>
        <v>0</v>
      </c>
      <c r="L338" s="47">
        <f t="shared" si="245"/>
        <v>0</v>
      </c>
      <c r="M338" s="40">
        <f t="shared" si="245"/>
        <v>0</v>
      </c>
      <c r="N338" s="10">
        <f t="shared" si="245"/>
        <v>0</v>
      </c>
      <c r="O338" s="22">
        <f>O339</f>
        <v>475.8</v>
      </c>
    </row>
    <row r="339" spans="1:15" ht="18.75" x14ac:dyDescent="0.2">
      <c r="A339" s="24"/>
      <c r="B339" s="3" t="s">
        <v>121</v>
      </c>
      <c r="C339" s="11">
        <v>905</v>
      </c>
      <c r="D339" s="11">
        <v>10</v>
      </c>
      <c r="E339" s="11" t="s">
        <v>4</v>
      </c>
      <c r="F339" s="11" t="s">
        <v>162</v>
      </c>
      <c r="G339" s="12"/>
      <c r="H339" s="10">
        <f>H340</f>
        <v>0</v>
      </c>
      <c r="I339" s="10">
        <f t="shared" si="245"/>
        <v>475.8</v>
      </c>
      <c r="J339" s="31">
        <f t="shared" si="245"/>
        <v>475.8</v>
      </c>
      <c r="K339" s="10">
        <f t="shared" si="245"/>
        <v>0</v>
      </c>
      <c r="L339" s="47">
        <f t="shared" si="245"/>
        <v>0</v>
      </c>
      <c r="M339" s="40">
        <f t="shared" si="245"/>
        <v>0</v>
      </c>
      <c r="N339" s="10">
        <f t="shared" si="245"/>
        <v>0</v>
      </c>
      <c r="O339" s="22">
        <f>O340</f>
        <v>475.8</v>
      </c>
    </row>
    <row r="340" spans="1:15" ht="57" customHeight="1" x14ac:dyDescent="0.2">
      <c r="A340" s="24"/>
      <c r="B340" s="3" t="s">
        <v>424</v>
      </c>
      <c r="C340" s="11">
        <v>905</v>
      </c>
      <c r="D340" s="11">
        <v>10</v>
      </c>
      <c r="E340" s="11" t="s">
        <v>4</v>
      </c>
      <c r="F340" s="11" t="s">
        <v>435</v>
      </c>
      <c r="G340" s="12"/>
      <c r="H340" s="10">
        <f>H341</f>
        <v>0</v>
      </c>
      <c r="I340" s="10">
        <f t="shared" ref="I340:N340" si="246">I341</f>
        <v>475.8</v>
      </c>
      <c r="J340" s="31">
        <f t="shared" si="246"/>
        <v>475.8</v>
      </c>
      <c r="K340" s="10">
        <f t="shared" si="246"/>
        <v>0</v>
      </c>
      <c r="L340" s="47">
        <f t="shared" si="246"/>
        <v>0</v>
      </c>
      <c r="M340" s="40">
        <f t="shared" si="246"/>
        <v>0</v>
      </c>
      <c r="N340" s="10">
        <f t="shared" si="246"/>
        <v>0</v>
      </c>
      <c r="O340" s="22">
        <f>O341</f>
        <v>475.8</v>
      </c>
    </row>
    <row r="341" spans="1:15" ht="56.25" x14ac:dyDescent="0.2">
      <c r="A341" s="24"/>
      <c r="B341" s="3" t="s">
        <v>225</v>
      </c>
      <c r="C341" s="11">
        <v>905</v>
      </c>
      <c r="D341" s="11">
        <v>10</v>
      </c>
      <c r="E341" s="11" t="s">
        <v>4</v>
      </c>
      <c r="F341" s="11" t="s">
        <v>224</v>
      </c>
      <c r="G341" s="12"/>
      <c r="H341" s="10">
        <f t="shared" si="245"/>
        <v>0</v>
      </c>
      <c r="I341" s="10">
        <f t="shared" si="245"/>
        <v>475.8</v>
      </c>
      <c r="J341" s="31">
        <f t="shared" si="245"/>
        <v>475.8</v>
      </c>
      <c r="K341" s="10">
        <f t="shared" si="245"/>
        <v>0</v>
      </c>
      <c r="L341" s="47">
        <f t="shared" si="245"/>
        <v>0</v>
      </c>
      <c r="M341" s="40">
        <f t="shared" si="245"/>
        <v>0</v>
      </c>
      <c r="N341" s="10">
        <f t="shared" si="245"/>
        <v>0</v>
      </c>
      <c r="O341" s="22">
        <f>O342</f>
        <v>475.8</v>
      </c>
    </row>
    <row r="342" spans="1:15" ht="18.75" x14ac:dyDescent="0.2">
      <c r="A342" s="24" t="s">
        <v>0</v>
      </c>
      <c r="B342" s="3" t="s">
        <v>12</v>
      </c>
      <c r="C342" s="11">
        <v>905</v>
      </c>
      <c r="D342" s="11" t="s">
        <v>5</v>
      </c>
      <c r="E342" s="11" t="s">
        <v>4</v>
      </c>
      <c r="F342" s="11" t="s">
        <v>224</v>
      </c>
      <c r="G342" s="12">
        <v>300</v>
      </c>
      <c r="H342" s="10"/>
      <c r="I342" s="10">
        <v>475.8</v>
      </c>
      <c r="J342" s="31">
        <f>H342+I342</f>
        <v>475.8</v>
      </c>
      <c r="K342" s="22"/>
      <c r="L342" s="45"/>
      <c r="M342" s="38"/>
      <c r="N342" s="22"/>
      <c r="O342" s="22">
        <f>J342+K342+M342+N342+L342</f>
        <v>475.8</v>
      </c>
    </row>
    <row r="343" spans="1:15" ht="18.75" x14ac:dyDescent="0.2">
      <c r="A343" s="24"/>
      <c r="B343" s="3" t="s">
        <v>26</v>
      </c>
      <c r="C343" s="11">
        <v>905</v>
      </c>
      <c r="D343" s="13" t="s">
        <v>5</v>
      </c>
      <c r="E343" s="13" t="s">
        <v>4</v>
      </c>
      <c r="F343" s="11" t="s">
        <v>131</v>
      </c>
      <c r="G343" s="12"/>
      <c r="H343" s="10">
        <f t="shared" ref="H343" si="247">H344+H346+H348+H350</f>
        <v>0</v>
      </c>
      <c r="I343" s="10">
        <f t="shared" ref="I343:J343" si="248">I344+I346+I348+I350</f>
        <v>13092.3</v>
      </c>
      <c r="J343" s="31">
        <f t="shared" si="248"/>
        <v>16134.7</v>
      </c>
      <c r="K343" s="10">
        <f t="shared" ref="K343:N343" si="249">K344+K346+K348+K350</f>
        <v>0</v>
      </c>
      <c r="L343" s="47">
        <f t="shared" ref="L343" si="250">L344+L346+L348+L350</f>
        <v>0</v>
      </c>
      <c r="M343" s="40">
        <f t="shared" si="249"/>
        <v>0</v>
      </c>
      <c r="N343" s="10">
        <f t="shared" si="249"/>
        <v>0</v>
      </c>
      <c r="O343" s="22">
        <f>O344+O346+O348+O350</f>
        <v>16134.7</v>
      </c>
    </row>
    <row r="344" spans="1:15" ht="37.5" x14ac:dyDescent="0.2">
      <c r="A344" s="24" t="s">
        <v>0</v>
      </c>
      <c r="B344" s="3" t="s">
        <v>82</v>
      </c>
      <c r="C344" s="11">
        <v>905</v>
      </c>
      <c r="D344" s="11" t="s">
        <v>5</v>
      </c>
      <c r="E344" s="11" t="s">
        <v>4</v>
      </c>
      <c r="F344" s="11" t="s">
        <v>241</v>
      </c>
      <c r="G344" s="12" t="s">
        <v>0</v>
      </c>
      <c r="H344" s="10">
        <f t="shared" ref="H344:N344" si="251">H345</f>
        <v>0</v>
      </c>
      <c r="I344" s="10">
        <f t="shared" si="251"/>
        <v>3005.4</v>
      </c>
      <c r="J344" s="31">
        <f t="shared" si="251"/>
        <v>3991.7</v>
      </c>
      <c r="K344" s="10">
        <f t="shared" si="251"/>
        <v>0</v>
      </c>
      <c r="L344" s="47">
        <f t="shared" si="251"/>
        <v>0</v>
      </c>
      <c r="M344" s="40">
        <f t="shared" si="251"/>
        <v>0</v>
      </c>
      <c r="N344" s="10">
        <f t="shared" si="251"/>
        <v>0</v>
      </c>
      <c r="O344" s="22">
        <f>O345</f>
        <v>3991.7</v>
      </c>
    </row>
    <row r="345" spans="1:15" ht="18.75" x14ac:dyDescent="0.2">
      <c r="A345" s="24" t="s">
        <v>0</v>
      </c>
      <c r="B345" s="3" t="s">
        <v>12</v>
      </c>
      <c r="C345" s="11">
        <v>905</v>
      </c>
      <c r="D345" s="11">
        <v>10</v>
      </c>
      <c r="E345" s="13" t="s">
        <v>4</v>
      </c>
      <c r="F345" s="11" t="s">
        <v>241</v>
      </c>
      <c r="G345" s="12">
        <v>300</v>
      </c>
      <c r="H345" s="10"/>
      <c r="I345" s="10">
        <v>3005.4</v>
      </c>
      <c r="J345" s="31">
        <v>3991.7</v>
      </c>
      <c r="K345" s="22"/>
      <c r="L345" s="45"/>
      <c r="M345" s="38"/>
      <c r="N345" s="22">
        <v>0</v>
      </c>
      <c r="O345" s="22">
        <f>J345+K345+M345+N345+L345</f>
        <v>3991.7</v>
      </c>
    </row>
    <row r="346" spans="1:15" ht="75" x14ac:dyDescent="0.2">
      <c r="A346" s="24" t="s">
        <v>0</v>
      </c>
      <c r="B346" s="3" t="s">
        <v>227</v>
      </c>
      <c r="C346" s="11">
        <v>905</v>
      </c>
      <c r="D346" s="11" t="s">
        <v>5</v>
      </c>
      <c r="E346" s="11" t="s">
        <v>4</v>
      </c>
      <c r="F346" s="11" t="s">
        <v>242</v>
      </c>
      <c r="G346" s="12" t="s">
        <v>0</v>
      </c>
      <c r="H346" s="10">
        <f t="shared" ref="H346:N346" si="252">H347</f>
        <v>0</v>
      </c>
      <c r="I346" s="10">
        <f t="shared" si="252"/>
        <v>9992.9</v>
      </c>
      <c r="J346" s="31">
        <f t="shared" si="252"/>
        <v>12049</v>
      </c>
      <c r="K346" s="10">
        <f t="shared" si="252"/>
        <v>0</v>
      </c>
      <c r="L346" s="47">
        <f t="shared" si="252"/>
        <v>0</v>
      </c>
      <c r="M346" s="40">
        <f t="shared" si="252"/>
        <v>0</v>
      </c>
      <c r="N346" s="10">
        <f t="shared" si="252"/>
        <v>0</v>
      </c>
      <c r="O346" s="22">
        <f>O347</f>
        <v>12049</v>
      </c>
    </row>
    <row r="347" spans="1:15" ht="18.75" x14ac:dyDescent="0.2">
      <c r="A347" s="24" t="s">
        <v>0</v>
      </c>
      <c r="B347" s="3" t="s">
        <v>12</v>
      </c>
      <c r="C347" s="11">
        <v>905</v>
      </c>
      <c r="D347" s="11" t="s">
        <v>5</v>
      </c>
      <c r="E347" s="11" t="s">
        <v>4</v>
      </c>
      <c r="F347" s="11" t="s">
        <v>242</v>
      </c>
      <c r="G347" s="12">
        <v>300</v>
      </c>
      <c r="H347" s="10"/>
      <c r="I347" s="10">
        <v>9992.9</v>
      </c>
      <c r="J347" s="31">
        <v>12049</v>
      </c>
      <c r="K347" s="22"/>
      <c r="L347" s="45"/>
      <c r="M347" s="38"/>
      <c r="N347" s="22">
        <v>0</v>
      </c>
      <c r="O347" s="22">
        <f>J347+K347+M347+N347+L347</f>
        <v>12049</v>
      </c>
    </row>
    <row r="348" spans="1:15" ht="56.25" x14ac:dyDescent="0.2">
      <c r="A348" s="24"/>
      <c r="B348" s="3" t="s">
        <v>226</v>
      </c>
      <c r="C348" s="11">
        <v>905</v>
      </c>
      <c r="D348" s="11" t="s">
        <v>5</v>
      </c>
      <c r="E348" s="11" t="s">
        <v>4</v>
      </c>
      <c r="F348" s="11" t="s">
        <v>243</v>
      </c>
      <c r="G348" s="12" t="s">
        <v>0</v>
      </c>
      <c r="H348" s="10">
        <f t="shared" ref="H348:N348" si="253">H349</f>
        <v>0</v>
      </c>
      <c r="I348" s="10">
        <f t="shared" si="253"/>
        <v>34</v>
      </c>
      <c r="J348" s="31">
        <f t="shared" si="253"/>
        <v>34</v>
      </c>
      <c r="K348" s="10">
        <f t="shared" si="253"/>
        <v>0</v>
      </c>
      <c r="L348" s="47">
        <f t="shared" si="253"/>
        <v>0</v>
      </c>
      <c r="M348" s="40">
        <f t="shared" si="253"/>
        <v>0</v>
      </c>
      <c r="N348" s="10">
        <f t="shared" si="253"/>
        <v>0</v>
      </c>
      <c r="O348" s="22">
        <f>O349</f>
        <v>34</v>
      </c>
    </row>
    <row r="349" spans="1:15" ht="18.75" x14ac:dyDescent="0.2">
      <c r="A349" s="24"/>
      <c r="B349" s="3" t="s">
        <v>12</v>
      </c>
      <c r="C349" s="11">
        <v>905</v>
      </c>
      <c r="D349" s="11" t="s">
        <v>5</v>
      </c>
      <c r="E349" s="11" t="s">
        <v>4</v>
      </c>
      <c r="F349" s="11" t="s">
        <v>243</v>
      </c>
      <c r="G349" s="12">
        <v>300</v>
      </c>
      <c r="H349" s="10"/>
      <c r="I349" s="10">
        <v>34</v>
      </c>
      <c r="J349" s="31">
        <f>H349+I349</f>
        <v>34</v>
      </c>
      <c r="K349" s="22"/>
      <c r="L349" s="45"/>
      <c r="M349" s="38"/>
      <c r="N349" s="22"/>
      <c r="O349" s="22">
        <f>J349+K349+M349+N349+L349</f>
        <v>34</v>
      </c>
    </row>
    <row r="350" spans="1:15" ht="76.5" customHeight="1" x14ac:dyDescent="0.2">
      <c r="A350" s="28"/>
      <c r="B350" s="3" t="s">
        <v>377</v>
      </c>
      <c r="C350" s="11">
        <v>905</v>
      </c>
      <c r="D350" s="11" t="s">
        <v>5</v>
      </c>
      <c r="E350" s="11" t="s">
        <v>4</v>
      </c>
      <c r="F350" s="11" t="s">
        <v>244</v>
      </c>
      <c r="G350" s="12"/>
      <c r="H350" s="10">
        <f t="shared" ref="H350:N350" si="254">H351</f>
        <v>0</v>
      </c>
      <c r="I350" s="10">
        <f t="shared" si="254"/>
        <v>60</v>
      </c>
      <c r="J350" s="31">
        <f t="shared" si="254"/>
        <v>60</v>
      </c>
      <c r="K350" s="10">
        <f t="shared" si="254"/>
        <v>0</v>
      </c>
      <c r="L350" s="47">
        <f t="shared" si="254"/>
        <v>0</v>
      </c>
      <c r="M350" s="40">
        <f t="shared" si="254"/>
        <v>0</v>
      </c>
      <c r="N350" s="10">
        <f t="shared" si="254"/>
        <v>0</v>
      </c>
      <c r="O350" s="22">
        <f>O351</f>
        <v>60</v>
      </c>
    </row>
    <row r="351" spans="1:15" ht="18.75" x14ac:dyDescent="0.2">
      <c r="A351" s="24"/>
      <c r="B351" s="3" t="s">
        <v>12</v>
      </c>
      <c r="C351" s="11">
        <v>905</v>
      </c>
      <c r="D351" s="11" t="s">
        <v>5</v>
      </c>
      <c r="E351" s="11" t="s">
        <v>4</v>
      </c>
      <c r="F351" s="11" t="s">
        <v>244</v>
      </c>
      <c r="G351" s="12">
        <v>300</v>
      </c>
      <c r="H351" s="10"/>
      <c r="I351" s="10">
        <v>60</v>
      </c>
      <c r="J351" s="31">
        <f>H351+I351</f>
        <v>60</v>
      </c>
      <c r="K351" s="22"/>
      <c r="L351" s="45"/>
      <c r="M351" s="38"/>
      <c r="N351" s="22"/>
      <c r="O351" s="22">
        <f>J351+K351+M351+N351+L351</f>
        <v>60</v>
      </c>
    </row>
    <row r="352" spans="1:15" ht="37.5" x14ac:dyDescent="0.2">
      <c r="A352" s="28">
        <v>5</v>
      </c>
      <c r="B352" s="7" t="s">
        <v>83</v>
      </c>
      <c r="C352" s="8">
        <v>906</v>
      </c>
      <c r="D352" s="8" t="s">
        <v>0</v>
      </c>
      <c r="E352" s="8" t="s">
        <v>0</v>
      </c>
      <c r="F352" s="8" t="s">
        <v>0</v>
      </c>
      <c r="G352" s="9" t="s">
        <v>0</v>
      </c>
      <c r="H352" s="10">
        <f t="shared" ref="H352:N355" si="255">H353</f>
        <v>1677.9</v>
      </c>
      <c r="I352" s="10">
        <f t="shared" si="255"/>
        <v>601.30000000000007</v>
      </c>
      <c r="J352" s="23">
        <f t="shared" si="255"/>
        <v>2291.8412600000001</v>
      </c>
      <c r="K352" s="23">
        <f t="shared" si="255"/>
        <v>216.95942000000002</v>
      </c>
      <c r="L352" s="48">
        <f t="shared" si="255"/>
        <v>0</v>
      </c>
      <c r="M352" s="39">
        <f t="shared" si="255"/>
        <v>0</v>
      </c>
      <c r="N352" s="16">
        <f t="shared" si="255"/>
        <v>0</v>
      </c>
      <c r="O352" s="21">
        <f>O353</f>
        <v>2508.8006800000003</v>
      </c>
    </row>
    <row r="353" spans="1:15" ht="18.75" x14ac:dyDescent="0.2">
      <c r="A353" s="24"/>
      <c r="B353" s="3" t="s">
        <v>33</v>
      </c>
      <c r="C353" s="11">
        <v>906</v>
      </c>
      <c r="D353" s="11" t="s">
        <v>15</v>
      </c>
      <c r="E353" s="11" t="s">
        <v>0</v>
      </c>
      <c r="F353" s="11" t="s">
        <v>0</v>
      </c>
      <c r="G353" s="12" t="s">
        <v>0</v>
      </c>
      <c r="H353" s="10">
        <f t="shared" si="255"/>
        <v>1677.9</v>
      </c>
      <c r="I353" s="10">
        <f t="shared" si="255"/>
        <v>601.30000000000007</v>
      </c>
      <c r="J353" s="31">
        <f t="shared" si="255"/>
        <v>2291.8412600000001</v>
      </c>
      <c r="K353" s="10">
        <f t="shared" si="255"/>
        <v>216.95942000000002</v>
      </c>
      <c r="L353" s="47">
        <f t="shared" si="255"/>
        <v>0</v>
      </c>
      <c r="M353" s="40">
        <f t="shared" si="255"/>
        <v>0</v>
      </c>
      <c r="N353" s="10">
        <f t="shared" si="255"/>
        <v>0</v>
      </c>
      <c r="O353" s="22">
        <f>O354</f>
        <v>2508.8006800000003</v>
      </c>
    </row>
    <row r="354" spans="1:15" ht="34.5" customHeight="1" x14ac:dyDescent="0.2">
      <c r="A354" s="24"/>
      <c r="B354" s="3" t="s">
        <v>44</v>
      </c>
      <c r="C354" s="11">
        <v>906</v>
      </c>
      <c r="D354" s="11" t="s">
        <v>15</v>
      </c>
      <c r="E354" s="11" t="s">
        <v>22</v>
      </c>
      <c r="F354" s="11" t="s">
        <v>0</v>
      </c>
      <c r="G354" s="12" t="s">
        <v>0</v>
      </c>
      <c r="H354" s="10">
        <f t="shared" si="255"/>
        <v>1677.9</v>
      </c>
      <c r="I354" s="10">
        <f t="shared" si="255"/>
        <v>601.30000000000007</v>
      </c>
      <c r="J354" s="31">
        <f t="shared" si="255"/>
        <v>2291.8412600000001</v>
      </c>
      <c r="K354" s="10">
        <f t="shared" si="255"/>
        <v>216.95942000000002</v>
      </c>
      <c r="L354" s="47">
        <f t="shared" si="255"/>
        <v>0</v>
      </c>
      <c r="M354" s="40">
        <f t="shared" si="255"/>
        <v>0</v>
      </c>
      <c r="N354" s="10">
        <f t="shared" si="255"/>
        <v>0</v>
      </c>
      <c r="O354" s="22">
        <f>O355</f>
        <v>2508.8006800000003</v>
      </c>
    </row>
    <row r="355" spans="1:15" ht="18.75" x14ac:dyDescent="0.2">
      <c r="A355" s="24"/>
      <c r="B355" s="3" t="s">
        <v>26</v>
      </c>
      <c r="C355" s="11">
        <v>906</v>
      </c>
      <c r="D355" s="11" t="s">
        <v>15</v>
      </c>
      <c r="E355" s="11" t="s">
        <v>22</v>
      </c>
      <c r="F355" s="11" t="s">
        <v>131</v>
      </c>
      <c r="G355" s="12" t="s">
        <v>0</v>
      </c>
      <c r="H355" s="10">
        <f t="shared" si="255"/>
        <v>1677.9</v>
      </c>
      <c r="I355" s="10">
        <f t="shared" si="255"/>
        <v>601.30000000000007</v>
      </c>
      <c r="J355" s="31">
        <f t="shared" si="255"/>
        <v>2291.8412600000001</v>
      </c>
      <c r="K355" s="10">
        <f t="shared" si="255"/>
        <v>216.95942000000002</v>
      </c>
      <c r="L355" s="47">
        <f t="shared" si="255"/>
        <v>0</v>
      </c>
      <c r="M355" s="40">
        <f t="shared" si="255"/>
        <v>0</v>
      </c>
      <c r="N355" s="10">
        <f t="shared" si="255"/>
        <v>0</v>
      </c>
      <c r="O355" s="22">
        <f>O356</f>
        <v>2508.8006800000003</v>
      </c>
    </row>
    <row r="356" spans="1:15" ht="23.25" customHeight="1" x14ac:dyDescent="0.2">
      <c r="A356" s="24"/>
      <c r="B356" s="3" t="s">
        <v>84</v>
      </c>
      <c r="C356" s="11">
        <v>906</v>
      </c>
      <c r="D356" s="11" t="s">
        <v>15</v>
      </c>
      <c r="E356" s="11" t="s">
        <v>22</v>
      </c>
      <c r="F356" s="11" t="s">
        <v>188</v>
      </c>
      <c r="G356" s="12" t="s">
        <v>0</v>
      </c>
      <c r="H356" s="10">
        <f t="shared" ref="H356:J356" si="256">H357+H359+H363</f>
        <v>1677.9</v>
      </c>
      <c r="I356" s="10">
        <f t="shared" si="256"/>
        <v>601.30000000000007</v>
      </c>
      <c r="J356" s="31">
        <f t="shared" si="256"/>
        <v>2291.8412600000001</v>
      </c>
      <c r="K356" s="10">
        <f t="shared" ref="K356:N356" si="257">K357+K359+K363</f>
        <v>216.95942000000002</v>
      </c>
      <c r="L356" s="47">
        <f t="shared" ref="L356" si="258">L357+L359+L363</f>
        <v>0</v>
      </c>
      <c r="M356" s="40">
        <f t="shared" si="257"/>
        <v>0</v>
      </c>
      <c r="N356" s="10">
        <f t="shared" si="257"/>
        <v>0</v>
      </c>
      <c r="O356" s="22">
        <f>O357+O359+O363</f>
        <v>2508.8006800000003</v>
      </c>
    </row>
    <row r="357" spans="1:15" ht="37.5" x14ac:dyDescent="0.2">
      <c r="A357" s="24"/>
      <c r="B357" s="3" t="s">
        <v>85</v>
      </c>
      <c r="C357" s="11">
        <v>906</v>
      </c>
      <c r="D357" s="11" t="s">
        <v>15</v>
      </c>
      <c r="E357" s="11" t="s">
        <v>22</v>
      </c>
      <c r="F357" s="11" t="s">
        <v>189</v>
      </c>
      <c r="G357" s="12" t="s">
        <v>0</v>
      </c>
      <c r="H357" s="10">
        <f t="shared" ref="H357:N357" si="259">H358</f>
        <v>1049.9000000000001</v>
      </c>
      <c r="I357" s="10">
        <f t="shared" si="259"/>
        <v>0</v>
      </c>
      <c r="J357" s="31">
        <f t="shared" si="259"/>
        <v>1062.54126</v>
      </c>
      <c r="K357" s="10">
        <f t="shared" si="259"/>
        <v>216.95942000000002</v>
      </c>
      <c r="L357" s="47">
        <f t="shared" si="259"/>
        <v>0</v>
      </c>
      <c r="M357" s="40">
        <f t="shared" si="259"/>
        <v>0</v>
      </c>
      <c r="N357" s="10">
        <f t="shared" si="259"/>
        <v>0</v>
      </c>
      <c r="O357" s="22">
        <f>O358</f>
        <v>1279.5006800000001</v>
      </c>
    </row>
    <row r="358" spans="1:15" ht="75" x14ac:dyDescent="0.2">
      <c r="A358" s="24"/>
      <c r="B358" s="3" t="s">
        <v>16</v>
      </c>
      <c r="C358" s="11">
        <v>906</v>
      </c>
      <c r="D358" s="11" t="s">
        <v>15</v>
      </c>
      <c r="E358" s="11" t="s">
        <v>22</v>
      </c>
      <c r="F358" s="11" t="s">
        <v>189</v>
      </c>
      <c r="G358" s="12" t="s">
        <v>17</v>
      </c>
      <c r="H358" s="10">
        <v>1049.9000000000001</v>
      </c>
      <c r="I358" s="10"/>
      <c r="J358" s="31">
        <v>1062.54126</v>
      </c>
      <c r="K358" s="58">
        <f>205.96744+10.99198</f>
        <v>216.95942000000002</v>
      </c>
      <c r="L358" s="45"/>
      <c r="M358" s="38"/>
      <c r="N358" s="22"/>
      <c r="O358" s="22">
        <f>J358+K358+M358+N358+L358</f>
        <v>1279.5006800000001</v>
      </c>
    </row>
    <row r="359" spans="1:15" ht="18.75" x14ac:dyDescent="0.2">
      <c r="A359" s="24"/>
      <c r="B359" s="3" t="s">
        <v>25</v>
      </c>
      <c r="C359" s="11">
        <v>906</v>
      </c>
      <c r="D359" s="11" t="s">
        <v>15</v>
      </c>
      <c r="E359" s="11" t="s">
        <v>22</v>
      </c>
      <c r="F359" s="11" t="s">
        <v>190</v>
      </c>
      <c r="G359" s="12" t="s">
        <v>0</v>
      </c>
      <c r="H359" s="10">
        <f t="shared" ref="H359:N359" si="260">H360+H361+H362</f>
        <v>628.00000000000011</v>
      </c>
      <c r="I359" s="10">
        <f t="shared" si="260"/>
        <v>0</v>
      </c>
      <c r="J359" s="31">
        <f t="shared" si="260"/>
        <v>628</v>
      </c>
      <c r="K359" s="10">
        <f t="shared" si="260"/>
        <v>0</v>
      </c>
      <c r="L359" s="47">
        <f t="shared" si="260"/>
        <v>0</v>
      </c>
      <c r="M359" s="40">
        <f t="shared" si="260"/>
        <v>0</v>
      </c>
      <c r="N359" s="10">
        <f t="shared" si="260"/>
        <v>0</v>
      </c>
      <c r="O359" s="22">
        <f>O360+O361+O362</f>
        <v>628</v>
      </c>
    </row>
    <row r="360" spans="1:15" ht="75" x14ac:dyDescent="0.2">
      <c r="A360" s="24"/>
      <c r="B360" s="3" t="s">
        <v>16</v>
      </c>
      <c r="C360" s="11">
        <v>906</v>
      </c>
      <c r="D360" s="11" t="s">
        <v>15</v>
      </c>
      <c r="E360" s="11" t="s">
        <v>22</v>
      </c>
      <c r="F360" s="11" t="s">
        <v>190</v>
      </c>
      <c r="G360" s="12" t="s">
        <v>17</v>
      </c>
      <c r="H360" s="10">
        <v>590.70000000000005</v>
      </c>
      <c r="I360" s="10"/>
      <c r="J360" s="31">
        <f t="shared" ref="J360:J365" si="261">H360+I360</f>
        <v>590.70000000000005</v>
      </c>
      <c r="K360" s="22"/>
      <c r="L360" s="45"/>
      <c r="M360" s="38"/>
      <c r="N360" s="22"/>
      <c r="O360" s="22">
        <f>J360+K360+M360+N360+L360</f>
        <v>590.70000000000005</v>
      </c>
    </row>
    <row r="361" spans="1:15" ht="37.5" x14ac:dyDescent="0.2">
      <c r="A361" s="24"/>
      <c r="B361" s="3" t="s">
        <v>166</v>
      </c>
      <c r="C361" s="11">
        <v>906</v>
      </c>
      <c r="D361" s="11" t="s">
        <v>15</v>
      </c>
      <c r="E361" s="11" t="s">
        <v>22</v>
      </c>
      <c r="F361" s="11" t="s">
        <v>190</v>
      </c>
      <c r="G361" s="12" t="s">
        <v>7</v>
      </c>
      <c r="H361" s="10">
        <v>37.1</v>
      </c>
      <c r="I361" s="10"/>
      <c r="J361" s="31">
        <v>36.799999999999997</v>
      </c>
      <c r="K361" s="22">
        <v>0</v>
      </c>
      <c r="L361" s="45"/>
      <c r="M361" s="38"/>
      <c r="N361" s="22"/>
      <c r="O361" s="22">
        <f>J361+K361+M361+N361+L361</f>
        <v>36.799999999999997</v>
      </c>
    </row>
    <row r="362" spans="1:15" ht="18.75" x14ac:dyDescent="0.2">
      <c r="A362" s="24"/>
      <c r="B362" s="3" t="s">
        <v>18</v>
      </c>
      <c r="C362" s="11">
        <v>906</v>
      </c>
      <c r="D362" s="13" t="s">
        <v>15</v>
      </c>
      <c r="E362" s="13" t="s">
        <v>22</v>
      </c>
      <c r="F362" s="11" t="s">
        <v>190</v>
      </c>
      <c r="G362" s="12">
        <v>800</v>
      </c>
      <c r="H362" s="10">
        <v>0.2</v>
      </c>
      <c r="I362" s="10"/>
      <c r="J362" s="31">
        <v>0.5</v>
      </c>
      <c r="K362" s="22">
        <v>0</v>
      </c>
      <c r="L362" s="45"/>
      <c r="M362" s="38"/>
      <c r="N362" s="22"/>
      <c r="O362" s="22">
        <f>J362+K362+M362+N362+L362</f>
        <v>0.5</v>
      </c>
    </row>
    <row r="363" spans="1:15" ht="37.5" x14ac:dyDescent="0.2">
      <c r="A363" s="24"/>
      <c r="B363" s="3" t="s">
        <v>86</v>
      </c>
      <c r="C363" s="11">
        <v>906</v>
      </c>
      <c r="D363" s="11" t="s">
        <v>15</v>
      </c>
      <c r="E363" s="11" t="s">
        <v>22</v>
      </c>
      <c r="F363" s="11" t="s">
        <v>191</v>
      </c>
      <c r="G363" s="12" t="s">
        <v>0</v>
      </c>
      <c r="H363" s="10">
        <f t="shared" ref="H363:N363" si="262">H364+H365</f>
        <v>0</v>
      </c>
      <c r="I363" s="10">
        <f t="shared" si="262"/>
        <v>601.30000000000007</v>
      </c>
      <c r="J363" s="31">
        <f t="shared" si="262"/>
        <v>601.30000000000007</v>
      </c>
      <c r="K363" s="10">
        <f t="shared" si="262"/>
        <v>0</v>
      </c>
      <c r="L363" s="47">
        <f t="shared" si="262"/>
        <v>0</v>
      </c>
      <c r="M363" s="40">
        <f t="shared" si="262"/>
        <v>0</v>
      </c>
      <c r="N363" s="10">
        <f t="shared" si="262"/>
        <v>0</v>
      </c>
      <c r="O363" s="22">
        <f>O364+O365</f>
        <v>601.30000000000007</v>
      </c>
    </row>
    <row r="364" spans="1:15" ht="75" x14ac:dyDescent="0.2">
      <c r="A364" s="28"/>
      <c r="B364" s="3" t="s">
        <v>16</v>
      </c>
      <c r="C364" s="11">
        <v>906</v>
      </c>
      <c r="D364" s="11" t="s">
        <v>15</v>
      </c>
      <c r="E364" s="11" t="s">
        <v>22</v>
      </c>
      <c r="F364" s="11" t="s">
        <v>191</v>
      </c>
      <c r="G364" s="12" t="s">
        <v>17</v>
      </c>
      <c r="H364" s="10"/>
      <c r="I364" s="10">
        <v>590.70000000000005</v>
      </c>
      <c r="J364" s="31">
        <f t="shared" si="261"/>
        <v>590.70000000000005</v>
      </c>
      <c r="K364" s="22"/>
      <c r="L364" s="45"/>
      <c r="M364" s="38"/>
      <c r="N364" s="22"/>
      <c r="O364" s="22">
        <f>J364+K364+M364+N364+L364</f>
        <v>590.70000000000005</v>
      </c>
    </row>
    <row r="365" spans="1:15" ht="37.5" x14ac:dyDescent="0.2">
      <c r="A365" s="24" t="s">
        <v>0</v>
      </c>
      <c r="B365" s="3" t="s">
        <v>166</v>
      </c>
      <c r="C365" s="11">
        <v>906</v>
      </c>
      <c r="D365" s="11" t="s">
        <v>15</v>
      </c>
      <c r="E365" s="11" t="s">
        <v>22</v>
      </c>
      <c r="F365" s="11" t="s">
        <v>191</v>
      </c>
      <c r="G365" s="12" t="s">
        <v>7</v>
      </c>
      <c r="H365" s="10"/>
      <c r="I365" s="10">
        <v>10.6</v>
      </c>
      <c r="J365" s="31">
        <f t="shared" si="261"/>
        <v>10.6</v>
      </c>
      <c r="K365" s="22"/>
      <c r="L365" s="45"/>
      <c r="M365" s="38"/>
      <c r="N365" s="22"/>
      <c r="O365" s="22">
        <f>J365+K365+M365+N365+L365</f>
        <v>10.6</v>
      </c>
    </row>
    <row r="366" spans="1:15" ht="37.5" x14ac:dyDescent="0.2">
      <c r="A366" s="28">
        <v>6</v>
      </c>
      <c r="B366" s="7" t="s">
        <v>88</v>
      </c>
      <c r="C366" s="8">
        <v>908</v>
      </c>
      <c r="D366" s="8"/>
      <c r="E366" s="8"/>
      <c r="F366" s="8"/>
      <c r="G366" s="9"/>
      <c r="H366" s="10">
        <f t="shared" ref="H366:O366" si="263">H367+H436+H451+H495+H518+H530+H560+H576</f>
        <v>59262.700000000004</v>
      </c>
      <c r="I366" s="10">
        <f t="shared" si="263"/>
        <v>49407.50404</v>
      </c>
      <c r="J366" s="23">
        <f t="shared" si="263"/>
        <v>161724.62787</v>
      </c>
      <c r="K366" s="23">
        <f t="shared" si="263"/>
        <v>-750.99878999999999</v>
      </c>
      <c r="L366" s="46">
        <f t="shared" si="263"/>
        <v>0</v>
      </c>
      <c r="M366" s="39">
        <f t="shared" si="263"/>
        <v>0</v>
      </c>
      <c r="N366" s="23">
        <f>N367+N436+N451+N495+N518+N530+N560+N576</f>
        <v>-6788.5357199999999</v>
      </c>
      <c r="O366" s="21">
        <f t="shared" si="263"/>
        <v>154197.19336</v>
      </c>
    </row>
    <row r="367" spans="1:15" ht="18.75" x14ac:dyDescent="0.2">
      <c r="A367" s="24" t="s">
        <v>0</v>
      </c>
      <c r="B367" s="3" t="s">
        <v>33</v>
      </c>
      <c r="C367" s="11">
        <v>908</v>
      </c>
      <c r="D367" s="11" t="s">
        <v>15</v>
      </c>
      <c r="E367" s="11" t="s">
        <v>0</v>
      </c>
      <c r="F367" s="11" t="s">
        <v>0</v>
      </c>
      <c r="G367" s="12" t="s">
        <v>0</v>
      </c>
      <c r="H367" s="10">
        <f t="shared" ref="H367:J367" si="264">H368+H375+H384+H393</f>
        <v>40877.4</v>
      </c>
      <c r="I367" s="10">
        <f t="shared" si="264"/>
        <v>198</v>
      </c>
      <c r="J367" s="31">
        <f t="shared" si="264"/>
        <v>45088.518080000009</v>
      </c>
      <c r="K367" s="10">
        <f t="shared" ref="K367:N367" si="265">K368+K375+K384+K393</f>
        <v>-733.21818999999994</v>
      </c>
      <c r="L367" s="47">
        <f t="shared" ref="L367" si="266">L368+L375+L384+L393</f>
        <v>0</v>
      </c>
      <c r="M367" s="40">
        <f t="shared" si="265"/>
        <v>0</v>
      </c>
      <c r="N367" s="10">
        <f t="shared" si="265"/>
        <v>0</v>
      </c>
      <c r="O367" s="22">
        <f>O368+O375+O384+O393</f>
        <v>44367.399890000001</v>
      </c>
    </row>
    <row r="368" spans="1:15" ht="37.5" x14ac:dyDescent="0.2">
      <c r="A368" s="24" t="s">
        <v>0</v>
      </c>
      <c r="B368" s="3" t="s">
        <v>51</v>
      </c>
      <c r="C368" s="11">
        <v>908</v>
      </c>
      <c r="D368" s="11" t="s">
        <v>15</v>
      </c>
      <c r="E368" s="11" t="s">
        <v>20</v>
      </c>
      <c r="F368" s="11" t="s">
        <v>0</v>
      </c>
      <c r="G368" s="12" t="s">
        <v>0</v>
      </c>
      <c r="H368" s="10">
        <f t="shared" ref="H368:N371" si="267">H369</f>
        <v>1516.6</v>
      </c>
      <c r="I368" s="10"/>
      <c r="J368" s="31">
        <f t="shared" si="267"/>
        <v>1716.8319799999999</v>
      </c>
      <c r="K368" s="10">
        <f t="shared" si="267"/>
        <v>-226.21818999999999</v>
      </c>
      <c r="L368" s="47">
        <f t="shared" si="267"/>
        <v>0</v>
      </c>
      <c r="M368" s="40">
        <f t="shared" si="267"/>
        <v>0</v>
      </c>
      <c r="N368" s="10">
        <f t="shared" si="267"/>
        <v>0</v>
      </c>
      <c r="O368" s="22">
        <f>O369</f>
        <v>1490.6137899999999</v>
      </c>
    </row>
    <row r="369" spans="1:15" ht="18.75" x14ac:dyDescent="0.2">
      <c r="A369" s="24" t="s">
        <v>0</v>
      </c>
      <c r="B369" s="3" t="s">
        <v>26</v>
      </c>
      <c r="C369" s="11">
        <v>908</v>
      </c>
      <c r="D369" s="11" t="s">
        <v>15</v>
      </c>
      <c r="E369" s="11" t="s">
        <v>20</v>
      </c>
      <c r="F369" s="11" t="s">
        <v>131</v>
      </c>
      <c r="G369" s="12" t="s">
        <v>0</v>
      </c>
      <c r="H369" s="10">
        <f t="shared" si="267"/>
        <v>1516.6</v>
      </c>
      <c r="I369" s="10"/>
      <c r="J369" s="31">
        <f>J370+J373</f>
        <v>1716.8319799999999</v>
      </c>
      <c r="K369" s="22">
        <f t="shared" ref="K369:N369" si="268">K370+K373</f>
        <v>-226.21818999999999</v>
      </c>
      <c r="L369" s="45">
        <f t="shared" si="268"/>
        <v>0</v>
      </c>
      <c r="M369" s="38">
        <f t="shared" si="268"/>
        <v>0</v>
      </c>
      <c r="N369" s="22">
        <f t="shared" si="268"/>
        <v>0</v>
      </c>
      <c r="O369" s="22">
        <f>O370+O373</f>
        <v>1490.6137899999999</v>
      </c>
    </row>
    <row r="370" spans="1:15" ht="37.5" x14ac:dyDescent="0.2">
      <c r="A370" s="24" t="s">
        <v>0</v>
      </c>
      <c r="B370" s="3" t="s">
        <v>89</v>
      </c>
      <c r="C370" s="11">
        <v>908</v>
      </c>
      <c r="D370" s="11" t="s">
        <v>15</v>
      </c>
      <c r="E370" s="11" t="s">
        <v>20</v>
      </c>
      <c r="F370" s="11" t="s">
        <v>187</v>
      </c>
      <c r="G370" s="12" t="s">
        <v>0</v>
      </c>
      <c r="H370" s="10">
        <f t="shared" si="267"/>
        <v>1516.6</v>
      </c>
      <c r="I370" s="10"/>
      <c r="J370" s="31">
        <f t="shared" si="267"/>
        <v>1516.6</v>
      </c>
      <c r="K370" s="10">
        <f t="shared" si="267"/>
        <v>-226.21818999999999</v>
      </c>
      <c r="L370" s="47">
        <f t="shared" si="267"/>
        <v>0</v>
      </c>
      <c r="M370" s="40">
        <f t="shared" si="267"/>
        <v>0</v>
      </c>
      <c r="N370" s="10">
        <f t="shared" si="267"/>
        <v>0</v>
      </c>
      <c r="O370" s="22">
        <f>O371</f>
        <v>1290.3818099999999</v>
      </c>
    </row>
    <row r="371" spans="1:15" ht="18.75" x14ac:dyDescent="0.2">
      <c r="A371" s="24" t="s">
        <v>0</v>
      </c>
      <c r="B371" s="3" t="s">
        <v>90</v>
      </c>
      <c r="C371" s="11">
        <v>908</v>
      </c>
      <c r="D371" s="11" t="s">
        <v>15</v>
      </c>
      <c r="E371" s="11" t="s">
        <v>20</v>
      </c>
      <c r="F371" s="11" t="s">
        <v>192</v>
      </c>
      <c r="G371" s="12" t="s">
        <v>0</v>
      </c>
      <c r="H371" s="10">
        <f t="shared" si="267"/>
        <v>1516.6</v>
      </c>
      <c r="I371" s="10"/>
      <c r="J371" s="31">
        <f t="shared" si="267"/>
        <v>1516.6</v>
      </c>
      <c r="K371" s="10">
        <f t="shared" si="267"/>
        <v>-226.21818999999999</v>
      </c>
      <c r="L371" s="47">
        <f t="shared" si="267"/>
        <v>0</v>
      </c>
      <c r="M371" s="40">
        <f t="shared" si="267"/>
        <v>0</v>
      </c>
      <c r="N371" s="10">
        <f t="shared" si="267"/>
        <v>0</v>
      </c>
      <c r="O371" s="22">
        <f>O372</f>
        <v>1290.3818099999999</v>
      </c>
    </row>
    <row r="372" spans="1:15" ht="75" x14ac:dyDescent="0.2">
      <c r="A372" s="24" t="s">
        <v>0</v>
      </c>
      <c r="B372" s="3" t="s">
        <v>16</v>
      </c>
      <c r="C372" s="11">
        <v>908</v>
      </c>
      <c r="D372" s="11" t="s">
        <v>15</v>
      </c>
      <c r="E372" s="11" t="s">
        <v>20</v>
      </c>
      <c r="F372" s="11" t="s">
        <v>192</v>
      </c>
      <c r="G372" s="12" t="s">
        <v>17</v>
      </c>
      <c r="H372" s="10">
        <v>1516.6</v>
      </c>
      <c r="I372" s="10"/>
      <c r="J372" s="31">
        <f>H372+I372</f>
        <v>1516.6</v>
      </c>
      <c r="K372" s="38">
        <f>-171.7664-54.45179</f>
        <v>-226.21818999999999</v>
      </c>
      <c r="L372" s="45"/>
      <c r="M372" s="38"/>
      <c r="N372" s="22"/>
      <c r="O372" s="22">
        <f>J372+K372+M372+N372+L372</f>
        <v>1290.3818099999999</v>
      </c>
    </row>
    <row r="373" spans="1:15" ht="37.5" x14ac:dyDescent="0.2">
      <c r="A373" s="24"/>
      <c r="B373" s="32" t="s">
        <v>497</v>
      </c>
      <c r="C373" s="11">
        <v>908</v>
      </c>
      <c r="D373" s="11" t="s">
        <v>15</v>
      </c>
      <c r="E373" s="11" t="s">
        <v>20</v>
      </c>
      <c r="F373" s="11" t="s">
        <v>496</v>
      </c>
      <c r="G373" s="12"/>
      <c r="H373" s="10"/>
      <c r="I373" s="10"/>
      <c r="J373" s="34">
        <f t="shared" ref="J373:N373" si="269">J374</f>
        <v>200.23197999999999</v>
      </c>
      <c r="K373" s="22">
        <f t="shared" si="269"/>
        <v>0</v>
      </c>
      <c r="L373" s="45">
        <f t="shared" si="269"/>
        <v>0</v>
      </c>
      <c r="M373" s="38">
        <f t="shared" si="269"/>
        <v>0</v>
      </c>
      <c r="N373" s="22">
        <f t="shared" si="269"/>
        <v>0</v>
      </c>
      <c r="O373" s="22">
        <f>O374</f>
        <v>200.23197999999999</v>
      </c>
    </row>
    <row r="374" spans="1:15" ht="75" x14ac:dyDescent="0.2">
      <c r="A374" s="24"/>
      <c r="B374" s="3" t="s">
        <v>16</v>
      </c>
      <c r="C374" s="11">
        <v>908</v>
      </c>
      <c r="D374" s="11" t="s">
        <v>15</v>
      </c>
      <c r="E374" s="11" t="s">
        <v>20</v>
      </c>
      <c r="F374" s="11" t="s">
        <v>496</v>
      </c>
      <c r="G374" s="12">
        <v>100</v>
      </c>
      <c r="H374" s="10"/>
      <c r="I374" s="10"/>
      <c r="J374" s="31">
        <v>200.23197999999999</v>
      </c>
      <c r="K374" s="22">
        <v>0</v>
      </c>
      <c r="L374" s="45"/>
      <c r="M374" s="38"/>
      <c r="N374" s="22">
        <v>0</v>
      </c>
      <c r="O374" s="22">
        <f>J374+K374+L374+M374+N374</f>
        <v>200.23197999999999</v>
      </c>
    </row>
    <row r="375" spans="1:15" ht="56.25" x14ac:dyDescent="0.2">
      <c r="A375" s="24"/>
      <c r="B375" s="3" t="s">
        <v>91</v>
      </c>
      <c r="C375" s="11">
        <v>908</v>
      </c>
      <c r="D375" s="11" t="s">
        <v>15</v>
      </c>
      <c r="E375" s="11" t="s">
        <v>4</v>
      </c>
      <c r="F375" s="11" t="s">
        <v>0</v>
      </c>
      <c r="G375" s="12" t="s">
        <v>0</v>
      </c>
      <c r="H375" s="10">
        <f t="shared" ref="H375:N377" si="270">H376</f>
        <v>36078.700000000004</v>
      </c>
      <c r="I375" s="10"/>
      <c r="J375" s="31">
        <f t="shared" si="270"/>
        <v>37126.240020000005</v>
      </c>
      <c r="K375" s="10">
        <f t="shared" si="270"/>
        <v>-350.4</v>
      </c>
      <c r="L375" s="47">
        <f t="shared" si="270"/>
        <v>0</v>
      </c>
      <c r="M375" s="40">
        <f t="shared" si="270"/>
        <v>0</v>
      </c>
      <c r="N375" s="10">
        <f t="shared" si="270"/>
        <v>0</v>
      </c>
      <c r="O375" s="22">
        <f>O376</f>
        <v>36787.940020000002</v>
      </c>
    </row>
    <row r="376" spans="1:15" ht="18.75" x14ac:dyDescent="0.2">
      <c r="A376" s="24"/>
      <c r="B376" s="3" t="s">
        <v>26</v>
      </c>
      <c r="C376" s="11">
        <v>908</v>
      </c>
      <c r="D376" s="11" t="s">
        <v>15</v>
      </c>
      <c r="E376" s="11" t="s">
        <v>4</v>
      </c>
      <c r="F376" s="11" t="s">
        <v>131</v>
      </c>
      <c r="G376" s="12" t="s">
        <v>0</v>
      </c>
      <c r="H376" s="10">
        <f t="shared" si="270"/>
        <v>36078.700000000004</v>
      </c>
      <c r="I376" s="10"/>
      <c r="J376" s="31">
        <f>J377+J382</f>
        <v>37126.240020000005</v>
      </c>
      <c r="K376" s="10">
        <f>K377+K382</f>
        <v>-350.4</v>
      </c>
      <c r="L376" s="47">
        <f t="shared" si="270"/>
        <v>0</v>
      </c>
      <c r="M376" s="40">
        <f t="shared" si="270"/>
        <v>0</v>
      </c>
      <c r="N376" s="10">
        <f>N377+N382</f>
        <v>0</v>
      </c>
      <c r="O376" s="22">
        <f>O377+O382</f>
        <v>36787.940020000002</v>
      </c>
    </row>
    <row r="377" spans="1:15" ht="18.75" x14ac:dyDescent="0.2">
      <c r="A377" s="24" t="s">
        <v>0</v>
      </c>
      <c r="B377" s="3" t="s">
        <v>92</v>
      </c>
      <c r="C377" s="11">
        <v>908</v>
      </c>
      <c r="D377" s="11" t="s">
        <v>15</v>
      </c>
      <c r="E377" s="11" t="s">
        <v>4</v>
      </c>
      <c r="F377" s="11" t="s">
        <v>194</v>
      </c>
      <c r="G377" s="12"/>
      <c r="H377" s="10">
        <f t="shared" si="270"/>
        <v>36078.700000000004</v>
      </c>
      <c r="I377" s="10"/>
      <c r="J377" s="31">
        <f t="shared" si="270"/>
        <v>36558.568020000006</v>
      </c>
      <c r="K377" s="10">
        <f t="shared" si="270"/>
        <v>-350.4</v>
      </c>
      <c r="L377" s="47">
        <f t="shared" si="270"/>
        <v>0</v>
      </c>
      <c r="M377" s="40">
        <f t="shared" si="270"/>
        <v>0</v>
      </c>
      <c r="N377" s="10">
        <f t="shared" si="270"/>
        <v>0</v>
      </c>
      <c r="O377" s="22">
        <f>O378</f>
        <v>36220.268020000003</v>
      </c>
    </row>
    <row r="378" spans="1:15" ht="18.75" x14ac:dyDescent="0.2">
      <c r="A378" s="24" t="s">
        <v>0</v>
      </c>
      <c r="B378" s="3" t="s">
        <v>58</v>
      </c>
      <c r="C378" s="11">
        <v>908</v>
      </c>
      <c r="D378" s="11" t="s">
        <v>15</v>
      </c>
      <c r="E378" s="11" t="s">
        <v>4</v>
      </c>
      <c r="F378" s="11" t="s">
        <v>193</v>
      </c>
      <c r="G378" s="12"/>
      <c r="H378" s="10">
        <f t="shared" ref="H378:J378" si="271">H379+H380+H381</f>
        <v>36078.700000000004</v>
      </c>
      <c r="I378" s="10"/>
      <c r="J378" s="31">
        <f t="shared" si="271"/>
        <v>36558.568020000006</v>
      </c>
      <c r="K378" s="10">
        <f t="shared" ref="K378:N378" si="272">K379+K380+K381</f>
        <v>-350.4</v>
      </c>
      <c r="L378" s="47">
        <f t="shared" ref="L378" si="273">L379+L380+L381</f>
        <v>0</v>
      </c>
      <c r="M378" s="40">
        <f t="shared" si="272"/>
        <v>0</v>
      </c>
      <c r="N378" s="10">
        <f t="shared" si="272"/>
        <v>0</v>
      </c>
      <c r="O378" s="22">
        <f>O379+O380+O381</f>
        <v>36220.268020000003</v>
      </c>
    </row>
    <row r="379" spans="1:15" ht="75" x14ac:dyDescent="0.2">
      <c r="A379" s="24" t="s">
        <v>0</v>
      </c>
      <c r="B379" s="3" t="s">
        <v>16</v>
      </c>
      <c r="C379" s="11">
        <v>908</v>
      </c>
      <c r="D379" s="11" t="s">
        <v>15</v>
      </c>
      <c r="E379" s="11" t="s">
        <v>4</v>
      </c>
      <c r="F379" s="11" t="s">
        <v>193</v>
      </c>
      <c r="G379" s="12" t="s">
        <v>17</v>
      </c>
      <c r="H379" s="10">
        <f>30426.3</f>
        <v>30426.3</v>
      </c>
      <c r="I379" s="10"/>
      <c r="J379" s="31">
        <v>30817.668020000001</v>
      </c>
      <c r="K379" s="22">
        <v>0</v>
      </c>
      <c r="L379" s="45"/>
      <c r="M379" s="38"/>
      <c r="N379" s="22"/>
      <c r="O379" s="22">
        <f>J379+K379+M379+N379+L379</f>
        <v>30817.668020000001</v>
      </c>
    </row>
    <row r="380" spans="1:15" ht="37.5" x14ac:dyDescent="0.2">
      <c r="A380" s="24"/>
      <c r="B380" s="3" t="s">
        <v>166</v>
      </c>
      <c r="C380" s="11">
        <v>908</v>
      </c>
      <c r="D380" s="11" t="s">
        <v>15</v>
      </c>
      <c r="E380" s="11" t="s">
        <v>4</v>
      </c>
      <c r="F380" s="11" t="s">
        <v>193</v>
      </c>
      <c r="G380" s="12" t="s">
        <v>7</v>
      </c>
      <c r="H380" s="10">
        <v>5160.6000000000004</v>
      </c>
      <c r="I380" s="10"/>
      <c r="J380" s="31">
        <v>5099.1000000000004</v>
      </c>
      <c r="K380" s="38">
        <f>-38.2-126.2-36-150</f>
        <v>-350.4</v>
      </c>
      <c r="L380" s="45"/>
      <c r="M380" s="38"/>
      <c r="N380" s="22"/>
      <c r="O380" s="22">
        <f t="shared" ref="O380" si="274">J380+K380+M380+N380+L380</f>
        <v>4748.7000000000007</v>
      </c>
    </row>
    <row r="381" spans="1:15" ht="18.75" x14ac:dyDescent="0.2">
      <c r="A381" s="24"/>
      <c r="B381" s="3" t="s">
        <v>18</v>
      </c>
      <c r="C381" s="11">
        <v>908</v>
      </c>
      <c r="D381" s="11" t="s">
        <v>15</v>
      </c>
      <c r="E381" s="11" t="s">
        <v>4</v>
      </c>
      <c r="F381" s="11" t="s">
        <v>193</v>
      </c>
      <c r="G381" s="12" t="s">
        <v>19</v>
      </c>
      <c r="H381" s="10">
        <v>491.8</v>
      </c>
      <c r="I381" s="10"/>
      <c r="J381" s="31">
        <v>641.79999999999995</v>
      </c>
      <c r="K381" s="22"/>
      <c r="L381" s="45"/>
      <c r="M381" s="38">
        <v>0</v>
      </c>
      <c r="N381" s="22"/>
      <c r="O381" s="22">
        <v>653.9</v>
      </c>
    </row>
    <row r="382" spans="1:15" ht="37.5" x14ac:dyDescent="0.2">
      <c r="A382" s="24"/>
      <c r="B382" s="32" t="s">
        <v>497</v>
      </c>
      <c r="C382" s="11">
        <v>908</v>
      </c>
      <c r="D382" s="11" t="s">
        <v>15</v>
      </c>
      <c r="E382" s="11" t="s">
        <v>4</v>
      </c>
      <c r="F382" s="11" t="s">
        <v>496</v>
      </c>
      <c r="G382" s="12"/>
      <c r="H382" s="10"/>
      <c r="I382" s="10"/>
      <c r="J382" s="31">
        <f>J383</f>
        <v>567.67200000000003</v>
      </c>
      <c r="K382" s="22">
        <f>K383</f>
        <v>0</v>
      </c>
      <c r="L382" s="45"/>
      <c r="M382" s="38"/>
      <c r="N382" s="22">
        <f>N383</f>
        <v>0</v>
      </c>
      <c r="O382" s="22">
        <f>O383</f>
        <v>567.67200000000003</v>
      </c>
    </row>
    <row r="383" spans="1:15" ht="75" x14ac:dyDescent="0.2">
      <c r="A383" s="24"/>
      <c r="B383" s="3" t="s">
        <v>16</v>
      </c>
      <c r="C383" s="11">
        <v>908</v>
      </c>
      <c r="D383" s="11" t="s">
        <v>15</v>
      </c>
      <c r="E383" s="11" t="s">
        <v>4</v>
      </c>
      <c r="F383" s="11" t="s">
        <v>496</v>
      </c>
      <c r="G383" s="12">
        <v>100</v>
      </c>
      <c r="H383" s="10"/>
      <c r="I383" s="10"/>
      <c r="J383" s="31">
        <v>567.67200000000003</v>
      </c>
      <c r="K383" s="22">
        <v>0</v>
      </c>
      <c r="L383" s="45">
        <v>0</v>
      </c>
      <c r="M383" s="38">
        <v>0</v>
      </c>
      <c r="N383" s="22">
        <v>0</v>
      </c>
      <c r="O383" s="22">
        <f>J383+K383+L383+N383</f>
        <v>567.67200000000003</v>
      </c>
    </row>
    <row r="384" spans="1:15" ht="18.75" x14ac:dyDescent="0.2">
      <c r="A384" s="24"/>
      <c r="B384" s="3" t="s">
        <v>93</v>
      </c>
      <c r="C384" s="11">
        <v>908</v>
      </c>
      <c r="D384" s="13" t="s">
        <v>15</v>
      </c>
      <c r="E384" s="13" t="s">
        <v>9</v>
      </c>
      <c r="F384" s="11"/>
      <c r="G384" s="12"/>
      <c r="H384" s="10">
        <f t="shared" ref="H384:N387" si="275">H385</f>
        <v>50</v>
      </c>
      <c r="I384" s="10"/>
      <c r="J384" s="31">
        <f t="shared" si="275"/>
        <v>50</v>
      </c>
      <c r="K384" s="10">
        <f t="shared" si="275"/>
        <v>0</v>
      </c>
      <c r="L384" s="47">
        <f t="shared" si="275"/>
        <v>0</v>
      </c>
      <c r="M384" s="40">
        <f t="shared" si="275"/>
        <v>0</v>
      </c>
      <c r="N384" s="10">
        <f t="shared" si="275"/>
        <v>0</v>
      </c>
      <c r="O384" s="22">
        <f>O385</f>
        <v>50</v>
      </c>
    </row>
    <row r="385" spans="1:15" ht="18.75" x14ac:dyDescent="0.2">
      <c r="A385" s="24"/>
      <c r="B385" s="3" t="s">
        <v>26</v>
      </c>
      <c r="C385" s="11">
        <v>908</v>
      </c>
      <c r="D385" s="11" t="s">
        <v>15</v>
      </c>
      <c r="E385" s="13" t="s">
        <v>9</v>
      </c>
      <c r="F385" s="11" t="s">
        <v>131</v>
      </c>
      <c r="G385" s="12" t="s">
        <v>0</v>
      </c>
      <c r="H385" s="10">
        <f t="shared" si="275"/>
        <v>50</v>
      </c>
      <c r="I385" s="10"/>
      <c r="J385" s="31">
        <f t="shared" si="275"/>
        <v>50</v>
      </c>
      <c r="K385" s="10">
        <f t="shared" si="275"/>
        <v>0</v>
      </c>
      <c r="L385" s="47">
        <f t="shared" si="275"/>
        <v>0</v>
      </c>
      <c r="M385" s="40">
        <f t="shared" si="275"/>
        <v>0</v>
      </c>
      <c r="N385" s="10">
        <f t="shared" si="275"/>
        <v>0</v>
      </c>
      <c r="O385" s="22">
        <f>O386</f>
        <v>50</v>
      </c>
    </row>
    <row r="386" spans="1:15" ht="18.75" x14ac:dyDescent="0.2">
      <c r="A386" s="24"/>
      <c r="B386" s="3" t="s">
        <v>94</v>
      </c>
      <c r="C386" s="11">
        <v>908</v>
      </c>
      <c r="D386" s="13" t="s">
        <v>15</v>
      </c>
      <c r="E386" s="13" t="s">
        <v>9</v>
      </c>
      <c r="F386" s="11" t="s">
        <v>195</v>
      </c>
      <c r="G386" s="12"/>
      <c r="H386" s="10">
        <f t="shared" ref="H386" si="276">H389+H391</f>
        <v>50</v>
      </c>
      <c r="I386" s="10"/>
      <c r="J386" s="31">
        <f>J387</f>
        <v>50</v>
      </c>
      <c r="K386" s="10">
        <f t="shared" si="275"/>
        <v>0</v>
      </c>
      <c r="L386" s="47">
        <f t="shared" si="275"/>
        <v>0</v>
      </c>
      <c r="M386" s="40">
        <f t="shared" si="275"/>
        <v>0</v>
      </c>
      <c r="N386" s="10">
        <f t="shared" si="275"/>
        <v>0</v>
      </c>
      <c r="O386" s="22">
        <f>O387</f>
        <v>50</v>
      </c>
    </row>
    <row r="387" spans="1:15" ht="18.75" x14ac:dyDescent="0.2">
      <c r="A387" s="24"/>
      <c r="B387" s="3" t="s">
        <v>462</v>
      </c>
      <c r="C387" s="11">
        <v>908</v>
      </c>
      <c r="D387" s="13" t="s">
        <v>15</v>
      </c>
      <c r="E387" s="13" t="s">
        <v>9</v>
      </c>
      <c r="F387" s="11" t="s">
        <v>461</v>
      </c>
      <c r="G387" s="12"/>
      <c r="H387" s="10"/>
      <c r="I387" s="10"/>
      <c r="J387" s="31">
        <f>J388</f>
        <v>50</v>
      </c>
      <c r="K387" s="10">
        <f t="shared" si="275"/>
        <v>0</v>
      </c>
      <c r="L387" s="47">
        <f t="shared" si="275"/>
        <v>0</v>
      </c>
      <c r="M387" s="40">
        <f t="shared" si="275"/>
        <v>0</v>
      </c>
      <c r="N387" s="10">
        <f t="shared" si="275"/>
        <v>0</v>
      </c>
      <c r="O387" s="22">
        <f>O388</f>
        <v>50</v>
      </c>
    </row>
    <row r="388" spans="1:15" ht="37.5" x14ac:dyDescent="0.2">
      <c r="A388" s="24"/>
      <c r="B388" s="3" t="s">
        <v>166</v>
      </c>
      <c r="C388" s="11">
        <v>908</v>
      </c>
      <c r="D388" s="11" t="s">
        <v>15</v>
      </c>
      <c r="E388" s="13" t="s">
        <v>9</v>
      </c>
      <c r="F388" s="11" t="s">
        <v>461</v>
      </c>
      <c r="G388" s="12" t="s">
        <v>7</v>
      </c>
      <c r="H388" s="10"/>
      <c r="I388" s="10"/>
      <c r="J388" s="31">
        <v>50</v>
      </c>
      <c r="K388" s="22"/>
      <c r="L388" s="45"/>
      <c r="M388" s="38"/>
      <c r="N388" s="22"/>
      <c r="O388" s="22">
        <f>J388+K388+M388+N388+L388</f>
        <v>50</v>
      </c>
    </row>
    <row r="389" spans="1:15" ht="37.5" hidden="1" x14ac:dyDescent="0.2">
      <c r="A389" s="24"/>
      <c r="B389" s="3" t="s">
        <v>95</v>
      </c>
      <c r="C389" s="11">
        <v>908</v>
      </c>
      <c r="D389" s="13" t="s">
        <v>15</v>
      </c>
      <c r="E389" s="13" t="s">
        <v>9</v>
      </c>
      <c r="F389" s="11" t="s">
        <v>196</v>
      </c>
      <c r="G389" s="12"/>
      <c r="H389" s="10">
        <f t="shared" ref="H389:J389" si="277">H390</f>
        <v>40</v>
      </c>
      <c r="I389" s="10"/>
      <c r="J389" s="31">
        <f t="shared" si="277"/>
        <v>0</v>
      </c>
      <c r="K389" s="22"/>
      <c r="L389" s="45"/>
      <c r="M389" s="38"/>
      <c r="N389" s="22"/>
      <c r="O389" s="22">
        <f>O390</f>
        <v>0</v>
      </c>
    </row>
    <row r="390" spans="1:15" ht="37.5" hidden="1" x14ac:dyDescent="0.2">
      <c r="A390" s="24"/>
      <c r="B390" s="3" t="s">
        <v>166</v>
      </c>
      <c r="C390" s="11">
        <v>908</v>
      </c>
      <c r="D390" s="11" t="s">
        <v>15</v>
      </c>
      <c r="E390" s="13" t="s">
        <v>9</v>
      </c>
      <c r="F390" s="11" t="s">
        <v>196</v>
      </c>
      <c r="G390" s="12" t="s">
        <v>7</v>
      </c>
      <c r="H390" s="10">
        <v>40</v>
      </c>
      <c r="I390" s="10"/>
      <c r="J390" s="31">
        <v>0</v>
      </c>
      <c r="K390" s="22"/>
      <c r="L390" s="45"/>
      <c r="M390" s="38"/>
      <c r="N390" s="22"/>
      <c r="O390" s="22">
        <f t="shared" ref="O390:O401" si="278">J390+K390+M390+N390</f>
        <v>0</v>
      </c>
    </row>
    <row r="391" spans="1:15" ht="56.25" hidden="1" x14ac:dyDescent="0.2">
      <c r="A391" s="24"/>
      <c r="B391" s="3" t="s">
        <v>52</v>
      </c>
      <c r="C391" s="11">
        <v>908</v>
      </c>
      <c r="D391" s="13" t="s">
        <v>15</v>
      </c>
      <c r="E391" s="13" t="s">
        <v>9</v>
      </c>
      <c r="F391" s="11" t="s">
        <v>197</v>
      </c>
      <c r="G391" s="12"/>
      <c r="H391" s="10">
        <f t="shared" ref="H391:J391" si="279">H392</f>
        <v>10</v>
      </c>
      <c r="I391" s="10"/>
      <c r="J391" s="31">
        <f t="shared" si="279"/>
        <v>0</v>
      </c>
      <c r="K391" s="22"/>
      <c r="L391" s="45"/>
      <c r="M391" s="38"/>
      <c r="N391" s="22"/>
      <c r="O391" s="22">
        <f>O392</f>
        <v>0</v>
      </c>
    </row>
    <row r="392" spans="1:15" ht="37.5" hidden="1" x14ac:dyDescent="0.2">
      <c r="A392" s="24"/>
      <c r="B392" s="3" t="s">
        <v>166</v>
      </c>
      <c r="C392" s="11">
        <v>908</v>
      </c>
      <c r="D392" s="11" t="s">
        <v>15</v>
      </c>
      <c r="E392" s="13" t="s">
        <v>9</v>
      </c>
      <c r="F392" s="11" t="s">
        <v>197</v>
      </c>
      <c r="G392" s="12" t="s">
        <v>7</v>
      </c>
      <c r="H392" s="10">
        <v>10</v>
      </c>
      <c r="I392" s="10"/>
      <c r="J392" s="31">
        <v>0</v>
      </c>
      <c r="K392" s="22"/>
      <c r="L392" s="45"/>
      <c r="M392" s="38"/>
      <c r="N392" s="22"/>
      <c r="O392" s="22">
        <f t="shared" si="278"/>
        <v>0</v>
      </c>
    </row>
    <row r="393" spans="1:15" ht="18.75" x14ac:dyDescent="0.2">
      <c r="A393" s="24"/>
      <c r="B393" s="3" t="s">
        <v>47</v>
      </c>
      <c r="C393" s="11">
        <v>908</v>
      </c>
      <c r="D393" s="13" t="s">
        <v>15</v>
      </c>
      <c r="E393" s="13" t="s">
        <v>48</v>
      </c>
      <c r="F393" s="11"/>
      <c r="G393" s="12"/>
      <c r="H393" s="10">
        <f>H394+H397+H401+H407+H410+H427+H418+H404</f>
        <v>3232.1</v>
      </c>
      <c r="I393" s="10">
        <f>I394+I397+I401+I407+I410+I427+I418+I404</f>
        <v>198</v>
      </c>
      <c r="J393" s="31">
        <f>J394+J397+J401+J407+J410+J427+J418+J404</f>
        <v>6195.4460799999997</v>
      </c>
      <c r="K393" s="10">
        <f t="shared" ref="K393:M393" si="280">K394+K397+K401+K407+K410+K427+K418+K404</f>
        <v>-156.6</v>
      </c>
      <c r="L393" s="47">
        <f t="shared" ref="L393" si="281">L394+L397+L401+L407+L410+L427+L418+L404</f>
        <v>0</v>
      </c>
      <c r="M393" s="40">
        <f t="shared" si="280"/>
        <v>0</v>
      </c>
      <c r="N393" s="10">
        <f>N394+N397+N401+N404+N407+N410+N418+N427</f>
        <v>0</v>
      </c>
      <c r="O393" s="22">
        <f>O394+O397+O401+O404+O407+O410+O418+O427</f>
        <v>6038.8460799999993</v>
      </c>
    </row>
    <row r="394" spans="1:15" ht="56.25" hidden="1" x14ac:dyDescent="0.2">
      <c r="A394" s="24"/>
      <c r="B394" s="14" t="s">
        <v>60</v>
      </c>
      <c r="C394" s="11">
        <v>908</v>
      </c>
      <c r="D394" s="13" t="s">
        <v>15</v>
      </c>
      <c r="E394" s="13" t="s">
        <v>48</v>
      </c>
      <c r="F394" s="11" t="s">
        <v>142</v>
      </c>
      <c r="G394" s="12" t="s">
        <v>0</v>
      </c>
      <c r="H394" s="10">
        <f>H395</f>
        <v>15</v>
      </c>
      <c r="I394" s="10">
        <f t="shared" ref="I394:N394" si="282">I395</f>
        <v>0</v>
      </c>
      <c r="J394" s="31">
        <f t="shared" si="282"/>
        <v>150</v>
      </c>
      <c r="K394" s="10">
        <f t="shared" si="282"/>
        <v>-150</v>
      </c>
      <c r="L394" s="47">
        <f t="shared" si="282"/>
        <v>0</v>
      </c>
      <c r="M394" s="40">
        <f t="shared" si="282"/>
        <v>0</v>
      </c>
      <c r="N394" s="10">
        <f t="shared" si="282"/>
        <v>0</v>
      </c>
      <c r="O394" s="22">
        <f>O395</f>
        <v>0</v>
      </c>
    </row>
    <row r="395" spans="1:15" ht="37.5" hidden="1" x14ac:dyDescent="0.2">
      <c r="A395" s="24"/>
      <c r="B395" s="3" t="s">
        <v>144</v>
      </c>
      <c r="C395" s="11">
        <v>908</v>
      </c>
      <c r="D395" s="13" t="s">
        <v>15</v>
      </c>
      <c r="E395" s="13" t="s">
        <v>48</v>
      </c>
      <c r="F395" s="11" t="s">
        <v>143</v>
      </c>
      <c r="G395" s="12" t="s">
        <v>0</v>
      </c>
      <c r="H395" s="10">
        <f t="shared" ref="H395:N395" si="283">H396</f>
        <v>15</v>
      </c>
      <c r="I395" s="10">
        <f t="shared" si="283"/>
        <v>0</v>
      </c>
      <c r="J395" s="31">
        <f t="shared" si="283"/>
        <v>150</v>
      </c>
      <c r="K395" s="10">
        <f t="shared" si="283"/>
        <v>-150</v>
      </c>
      <c r="L395" s="47">
        <f t="shared" si="283"/>
        <v>0</v>
      </c>
      <c r="M395" s="40">
        <f t="shared" si="283"/>
        <v>0</v>
      </c>
      <c r="N395" s="10">
        <f t="shared" si="283"/>
        <v>0</v>
      </c>
      <c r="O395" s="22">
        <f>O396</f>
        <v>0</v>
      </c>
    </row>
    <row r="396" spans="1:15" ht="37.5" hidden="1" x14ac:dyDescent="0.2">
      <c r="A396" s="24"/>
      <c r="B396" s="3" t="s">
        <v>166</v>
      </c>
      <c r="C396" s="11">
        <v>908</v>
      </c>
      <c r="D396" s="13" t="s">
        <v>15</v>
      </c>
      <c r="E396" s="13" t="s">
        <v>48</v>
      </c>
      <c r="F396" s="11" t="s">
        <v>143</v>
      </c>
      <c r="G396" s="12">
        <v>200</v>
      </c>
      <c r="H396" s="10">
        <v>15</v>
      </c>
      <c r="I396" s="10"/>
      <c r="J396" s="31">
        <v>150</v>
      </c>
      <c r="K396" s="38">
        <f>-100-50</f>
        <v>-150</v>
      </c>
      <c r="L396" s="45"/>
      <c r="M396" s="38"/>
      <c r="N396" s="22"/>
      <c r="O396" s="22">
        <f>J396+K396+M396+N396+L396</f>
        <v>0</v>
      </c>
    </row>
    <row r="397" spans="1:15" ht="37.5" x14ac:dyDescent="0.2">
      <c r="A397" s="24"/>
      <c r="B397" s="3" t="s">
        <v>100</v>
      </c>
      <c r="C397" s="11">
        <v>908</v>
      </c>
      <c r="D397" s="13" t="s">
        <v>15</v>
      </c>
      <c r="E397" s="13" t="s">
        <v>48</v>
      </c>
      <c r="F397" s="11" t="s">
        <v>198</v>
      </c>
      <c r="G397" s="12"/>
      <c r="H397" s="10">
        <f t="shared" ref="H397:N399" si="284">H398</f>
        <v>50</v>
      </c>
      <c r="I397" s="10">
        <f t="shared" si="284"/>
        <v>0</v>
      </c>
      <c r="J397" s="31">
        <f t="shared" si="284"/>
        <v>50</v>
      </c>
      <c r="K397" s="10">
        <f t="shared" si="284"/>
        <v>-1.6</v>
      </c>
      <c r="L397" s="47">
        <f t="shared" si="284"/>
        <v>0</v>
      </c>
      <c r="M397" s="40">
        <f t="shared" si="284"/>
        <v>0</v>
      </c>
      <c r="N397" s="10">
        <f t="shared" si="284"/>
        <v>0</v>
      </c>
      <c r="O397" s="22">
        <f t="shared" si="278"/>
        <v>48.4</v>
      </c>
    </row>
    <row r="398" spans="1:15" ht="56.25" x14ac:dyDescent="0.2">
      <c r="A398" s="24"/>
      <c r="B398" s="3" t="s">
        <v>114</v>
      </c>
      <c r="C398" s="11">
        <v>908</v>
      </c>
      <c r="D398" s="13" t="s">
        <v>15</v>
      </c>
      <c r="E398" s="13" t="s">
        <v>48</v>
      </c>
      <c r="F398" s="11" t="s">
        <v>199</v>
      </c>
      <c r="G398" s="12"/>
      <c r="H398" s="10">
        <f t="shared" si="284"/>
        <v>50</v>
      </c>
      <c r="I398" s="10">
        <f t="shared" si="284"/>
        <v>0</v>
      </c>
      <c r="J398" s="31">
        <f t="shared" si="284"/>
        <v>50</v>
      </c>
      <c r="K398" s="10">
        <f t="shared" si="284"/>
        <v>-1.6</v>
      </c>
      <c r="L398" s="47">
        <f t="shared" si="284"/>
        <v>0</v>
      </c>
      <c r="M398" s="40">
        <f t="shared" si="284"/>
        <v>0</v>
      </c>
      <c r="N398" s="10">
        <f t="shared" si="284"/>
        <v>0</v>
      </c>
      <c r="O398" s="22">
        <f t="shared" si="278"/>
        <v>48.4</v>
      </c>
    </row>
    <row r="399" spans="1:15" ht="37.5" x14ac:dyDescent="0.2">
      <c r="A399" s="24"/>
      <c r="B399" s="3" t="s">
        <v>200</v>
      </c>
      <c r="C399" s="11">
        <v>908</v>
      </c>
      <c r="D399" s="13" t="s">
        <v>15</v>
      </c>
      <c r="E399" s="13" t="s">
        <v>48</v>
      </c>
      <c r="F399" s="11" t="s">
        <v>201</v>
      </c>
      <c r="G399" s="12"/>
      <c r="H399" s="10">
        <f t="shared" si="284"/>
        <v>50</v>
      </c>
      <c r="I399" s="10">
        <f t="shared" si="284"/>
        <v>0</v>
      </c>
      <c r="J399" s="31">
        <f t="shared" si="284"/>
        <v>50</v>
      </c>
      <c r="K399" s="10">
        <f t="shared" si="284"/>
        <v>-1.6</v>
      </c>
      <c r="L399" s="47">
        <f t="shared" si="284"/>
        <v>0</v>
      </c>
      <c r="M399" s="40">
        <f t="shared" si="284"/>
        <v>0</v>
      </c>
      <c r="N399" s="10">
        <f t="shared" si="284"/>
        <v>0</v>
      </c>
      <c r="O399" s="22">
        <f t="shared" si="278"/>
        <v>48.4</v>
      </c>
    </row>
    <row r="400" spans="1:15" ht="37.5" x14ac:dyDescent="0.2">
      <c r="A400" s="24"/>
      <c r="B400" s="3" t="s">
        <v>166</v>
      </c>
      <c r="C400" s="11">
        <v>908</v>
      </c>
      <c r="D400" s="13" t="s">
        <v>15</v>
      </c>
      <c r="E400" s="13" t="s">
        <v>48</v>
      </c>
      <c r="F400" s="11" t="s">
        <v>201</v>
      </c>
      <c r="G400" s="12">
        <v>200</v>
      </c>
      <c r="H400" s="10">
        <v>50</v>
      </c>
      <c r="I400" s="10"/>
      <c r="J400" s="31">
        <f>H400+I400</f>
        <v>50</v>
      </c>
      <c r="K400" s="38">
        <v>-1.6</v>
      </c>
      <c r="L400" s="45"/>
      <c r="M400" s="38"/>
      <c r="N400" s="22"/>
      <c r="O400" s="22">
        <f>J400+K400+M400+N400+L400</f>
        <v>48.4</v>
      </c>
    </row>
    <row r="401" spans="1:15" ht="19.5" hidden="1" customHeight="1" x14ac:dyDescent="0.2">
      <c r="A401" s="24"/>
      <c r="B401" s="3" t="s">
        <v>129</v>
      </c>
      <c r="C401" s="11">
        <v>908</v>
      </c>
      <c r="D401" s="11" t="s">
        <v>15</v>
      </c>
      <c r="E401" s="13" t="s">
        <v>48</v>
      </c>
      <c r="F401" s="11" t="s">
        <v>140</v>
      </c>
      <c r="G401" s="12"/>
      <c r="H401" s="10">
        <f t="shared" ref="H401:N402" si="285">H402</f>
        <v>10</v>
      </c>
      <c r="I401" s="10">
        <f t="shared" si="285"/>
        <v>0</v>
      </c>
      <c r="J401" s="31">
        <f t="shared" si="285"/>
        <v>0</v>
      </c>
      <c r="K401" s="10">
        <f t="shared" si="285"/>
        <v>0</v>
      </c>
      <c r="L401" s="47">
        <f t="shared" si="285"/>
        <v>0</v>
      </c>
      <c r="M401" s="40">
        <f t="shared" si="285"/>
        <v>0</v>
      </c>
      <c r="N401" s="10">
        <f t="shared" si="285"/>
        <v>0</v>
      </c>
      <c r="O401" s="22">
        <f t="shared" si="278"/>
        <v>0</v>
      </c>
    </row>
    <row r="402" spans="1:15" ht="37.5" hidden="1" x14ac:dyDescent="0.2">
      <c r="A402" s="24"/>
      <c r="B402" s="3" t="s">
        <v>403</v>
      </c>
      <c r="C402" s="11">
        <v>908</v>
      </c>
      <c r="D402" s="11" t="s">
        <v>15</v>
      </c>
      <c r="E402" s="13" t="s">
        <v>48</v>
      </c>
      <c r="F402" s="11" t="s">
        <v>451</v>
      </c>
      <c r="G402" s="12"/>
      <c r="H402" s="10">
        <f t="shared" si="285"/>
        <v>10</v>
      </c>
      <c r="I402" s="10">
        <f t="shared" si="285"/>
        <v>0</v>
      </c>
      <c r="J402" s="31">
        <f t="shared" si="285"/>
        <v>0</v>
      </c>
      <c r="K402" s="10">
        <f t="shared" si="285"/>
        <v>0</v>
      </c>
      <c r="L402" s="47">
        <f t="shared" si="285"/>
        <v>0</v>
      </c>
      <c r="M402" s="40">
        <f t="shared" si="285"/>
        <v>0</v>
      </c>
      <c r="N402" s="10">
        <f t="shared" si="285"/>
        <v>0</v>
      </c>
      <c r="O402" s="22">
        <f t="shared" ref="O402:O465" si="286">J402+K402+M402+N402</f>
        <v>0</v>
      </c>
    </row>
    <row r="403" spans="1:15" ht="37.5" hidden="1" x14ac:dyDescent="0.2">
      <c r="A403" s="24"/>
      <c r="B403" s="3" t="s">
        <v>166</v>
      </c>
      <c r="C403" s="11">
        <v>908</v>
      </c>
      <c r="D403" s="11" t="s">
        <v>15</v>
      </c>
      <c r="E403" s="13" t="s">
        <v>48</v>
      </c>
      <c r="F403" s="11" t="s">
        <v>451</v>
      </c>
      <c r="G403" s="12">
        <v>200</v>
      </c>
      <c r="H403" s="10">
        <v>10</v>
      </c>
      <c r="I403" s="10"/>
      <c r="J403" s="31">
        <v>0</v>
      </c>
      <c r="K403" s="22">
        <v>0</v>
      </c>
      <c r="L403" s="45"/>
      <c r="M403" s="38"/>
      <c r="N403" s="22"/>
      <c r="O403" s="22">
        <f>J403+K403+M403+N403+L403</f>
        <v>0</v>
      </c>
    </row>
    <row r="404" spans="1:15" ht="56.25" x14ac:dyDescent="0.2">
      <c r="A404" s="24"/>
      <c r="B404" s="3" t="s">
        <v>404</v>
      </c>
      <c r="C404" s="11">
        <v>908</v>
      </c>
      <c r="D404" s="11" t="s">
        <v>15</v>
      </c>
      <c r="E404" s="13" t="s">
        <v>48</v>
      </c>
      <c r="F404" s="11" t="s">
        <v>300</v>
      </c>
      <c r="G404" s="12"/>
      <c r="H404" s="10">
        <f>H405</f>
        <v>180</v>
      </c>
      <c r="I404" s="10">
        <f t="shared" ref="I404:N405" si="287">I405</f>
        <v>0</v>
      </c>
      <c r="J404" s="31">
        <f t="shared" si="287"/>
        <v>180</v>
      </c>
      <c r="K404" s="10">
        <f t="shared" si="287"/>
        <v>0</v>
      </c>
      <c r="L404" s="47">
        <f t="shared" si="287"/>
        <v>0</v>
      </c>
      <c r="M404" s="40">
        <f t="shared" si="287"/>
        <v>0</v>
      </c>
      <c r="N404" s="10">
        <f t="shared" si="287"/>
        <v>0</v>
      </c>
      <c r="O404" s="22">
        <f t="shared" si="286"/>
        <v>180</v>
      </c>
    </row>
    <row r="405" spans="1:15" ht="22.5" customHeight="1" x14ac:dyDescent="0.2">
      <c r="A405" s="24"/>
      <c r="B405" s="3" t="s">
        <v>307</v>
      </c>
      <c r="C405" s="11">
        <v>908</v>
      </c>
      <c r="D405" s="11" t="s">
        <v>15</v>
      </c>
      <c r="E405" s="13" t="s">
        <v>48</v>
      </c>
      <c r="F405" s="11" t="s">
        <v>306</v>
      </c>
      <c r="G405" s="12"/>
      <c r="H405" s="10">
        <f>H406</f>
        <v>180</v>
      </c>
      <c r="I405" s="10">
        <f t="shared" si="287"/>
        <v>0</v>
      </c>
      <c r="J405" s="31">
        <f t="shared" si="287"/>
        <v>180</v>
      </c>
      <c r="K405" s="10">
        <f t="shared" si="287"/>
        <v>0</v>
      </c>
      <c r="L405" s="47">
        <f t="shared" si="287"/>
        <v>0</v>
      </c>
      <c r="M405" s="40">
        <f t="shared" si="287"/>
        <v>0</v>
      </c>
      <c r="N405" s="10">
        <f t="shared" si="287"/>
        <v>0</v>
      </c>
      <c r="O405" s="22">
        <f t="shared" si="286"/>
        <v>180</v>
      </c>
    </row>
    <row r="406" spans="1:15" ht="37.5" x14ac:dyDescent="0.2">
      <c r="A406" s="24"/>
      <c r="B406" s="3" t="s">
        <v>166</v>
      </c>
      <c r="C406" s="11">
        <v>908</v>
      </c>
      <c r="D406" s="11" t="s">
        <v>15</v>
      </c>
      <c r="E406" s="13" t="s">
        <v>48</v>
      </c>
      <c r="F406" s="11" t="s">
        <v>306</v>
      </c>
      <c r="G406" s="12">
        <v>200</v>
      </c>
      <c r="H406" s="10">
        <v>180</v>
      </c>
      <c r="I406" s="10"/>
      <c r="J406" s="31">
        <f>H406+I406</f>
        <v>180</v>
      </c>
      <c r="K406" s="22"/>
      <c r="L406" s="45"/>
      <c r="M406" s="38"/>
      <c r="N406" s="22"/>
      <c r="O406" s="22">
        <f>J406+K406+M406+N406+L406</f>
        <v>180</v>
      </c>
    </row>
    <row r="407" spans="1:15" ht="37.5" x14ac:dyDescent="0.2">
      <c r="A407" s="24"/>
      <c r="B407" s="3" t="s">
        <v>128</v>
      </c>
      <c r="C407" s="11">
        <v>908</v>
      </c>
      <c r="D407" s="11" t="s">
        <v>15</v>
      </c>
      <c r="E407" s="13" t="s">
        <v>48</v>
      </c>
      <c r="F407" s="11" t="s">
        <v>153</v>
      </c>
      <c r="G407" s="12"/>
      <c r="H407" s="10">
        <f>H408</f>
        <v>800</v>
      </c>
      <c r="I407" s="10">
        <f t="shared" ref="I407:N407" si="288">I408</f>
        <v>0</v>
      </c>
      <c r="J407" s="31">
        <f t="shared" si="288"/>
        <v>800</v>
      </c>
      <c r="K407" s="10">
        <f t="shared" si="288"/>
        <v>-5</v>
      </c>
      <c r="L407" s="47">
        <f t="shared" si="288"/>
        <v>0</v>
      </c>
      <c r="M407" s="40">
        <f t="shared" si="288"/>
        <v>0</v>
      </c>
      <c r="N407" s="10">
        <f t="shared" si="288"/>
        <v>0</v>
      </c>
      <c r="O407" s="22">
        <f t="shared" si="286"/>
        <v>795</v>
      </c>
    </row>
    <row r="408" spans="1:15" ht="56.25" x14ac:dyDescent="0.2">
      <c r="A408" s="24"/>
      <c r="B408" s="3" t="s">
        <v>378</v>
      </c>
      <c r="C408" s="11">
        <v>908</v>
      </c>
      <c r="D408" s="11" t="s">
        <v>15</v>
      </c>
      <c r="E408" s="13" t="s">
        <v>48</v>
      </c>
      <c r="F408" s="11" t="s">
        <v>317</v>
      </c>
      <c r="G408" s="12"/>
      <c r="H408" s="10">
        <f t="shared" ref="H408:N408" si="289">H409</f>
        <v>800</v>
      </c>
      <c r="I408" s="10">
        <f t="shared" si="289"/>
        <v>0</v>
      </c>
      <c r="J408" s="31">
        <f t="shared" si="289"/>
        <v>800</v>
      </c>
      <c r="K408" s="10">
        <f t="shared" si="289"/>
        <v>-5</v>
      </c>
      <c r="L408" s="47">
        <f t="shared" si="289"/>
        <v>0</v>
      </c>
      <c r="M408" s="40">
        <f t="shared" si="289"/>
        <v>0</v>
      </c>
      <c r="N408" s="10">
        <f t="shared" si="289"/>
        <v>0</v>
      </c>
      <c r="O408" s="22">
        <f t="shared" si="286"/>
        <v>795</v>
      </c>
    </row>
    <row r="409" spans="1:15" ht="37.5" x14ac:dyDescent="0.2">
      <c r="A409" s="24"/>
      <c r="B409" s="3" t="s">
        <v>166</v>
      </c>
      <c r="C409" s="11">
        <v>908</v>
      </c>
      <c r="D409" s="11" t="s">
        <v>15</v>
      </c>
      <c r="E409" s="13" t="s">
        <v>48</v>
      </c>
      <c r="F409" s="11" t="s">
        <v>317</v>
      </c>
      <c r="G409" s="12">
        <v>200</v>
      </c>
      <c r="H409" s="10">
        <v>800</v>
      </c>
      <c r="I409" s="10"/>
      <c r="J409" s="31">
        <f>H409+I409</f>
        <v>800</v>
      </c>
      <c r="K409" s="38">
        <v>-5</v>
      </c>
      <c r="L409" s="45"/>
      <c r="M409" s="38"/>
      <c r="N409" s="22"/>
      <c r="O409" s="22">
        <f>J409+K409+M409+N409+L409</f>
        <v>795</v>
      </c>
    </row>
    <row r="410" spans="1:15" ht="37.5" x14ac:dyDescent="0.2">
      <c r="A410" s="24"/>
      <c r="B410" s="3" t="s">
        <v>115</v>
      </c>
      <c r="C410" s="11">
        <v>908</v>
      </c>
      <c r="D410" s="13" t="s">
        <v>15</v>
      </c>
      <c r="E410" s="13" t="s">
        <v>48</v>
      </c>
      <c r="F410" s="11" t="s">
        <v>202</v>
      </c>
      <c r="G410" s="12"/>
      <c r="H410" s="10">
        <f t="shared" ref="H410:N410" si="290">H411</f>
        <v>1326.1</v>
      </c>
      <c r="I410" s="10">
        <f t="shared" si="290"/>
        <v>0</v>
      </c>
      <c r="J410" s="31">
        <f t="shared" si="290"/>
        <v>3421.19</v>
      </c>
      <c r="K410" s="10">
        <f t="shared" si="290"/>
        <v>0</v>
      </c>
      <c r="L410" s="47">
        <f t="shared" si="290"/>
        <v>0</v>
      </c>
      <c r="M410" s="40">
        <f t="shared" si="290"/>
        <v>0</v>
      </c>
      <c r="N410" s="10">
        <f t="shared" si="290"/>
        <v>0</v>
      </c>
      <c r="O410" s="22">
        <f t="shared" si="286"/>
        <v>3421.19</v>
      </c>
    </row>
    <row r="411" spans="1:15" ht="42" customHeight="1" x14ac:dyDescent="0.2">
      <c r="A411" s="24"/>
      <c r="B411" s="3" t="s">
        <v>459</v>
      </c>
      <c r="C411" s="11">
        <v>908</v>
      </c>
      <c r="D411" s="13" t="s">
        <v>15</v>
      </c>
      <c r="E411" s="13" t="s">
        <v>48</v>
      </c>
      <c r="F411" s="11" t="s">
        <v>203</v>
      </c>
      <c r="G411" s="12"/>
      <c r="H411" s="10">
        <f>H412+H414+H416</f>
        <v>1326.1</v>
      </c>
      <c r="I411" s="10">
        <f t="shared" ref="I411:J411" si="291">I412+I414+I416</f>
        <v>0</v>
      </c>
      <c r="J411" s="31">
        <f t="shared" si="291"/>
        <v>3421.19</v>
      </c>
      <c r="K411" s="10">
        <f t="shared" ref="K411:N411" si="292">K412+K414+K416</f>
        <v>0</v>
      </c>
      <c r="L411" s="47">
        <f t="shared" ref="L411" si="293">L412+L414+L416</f>
        <v>0</v>
      </c>
      <c r="M411" s="40">
        <f t="shared" si="292"/>
        <v>0</v>
      </c>
      <c r="N411" s="10">
        <f t="shared" si="292"/>
        <v>0</v>
      </c>
      <c r="O411" s="22">
        <f t="shared" si="286"/>
        <v>3421.19</v>
      </c>
    </row>
    <row r="412" spans="1:15" ht="41.25" customHeight="1" x14ac:dyDescent="0.2">
      <c r="A412" s="24"/>
      <c r="B412" s="3" t="s">
        <v>206</v>
      </c>
      <c r="C412" s="11">
        <v>908</v>
      </c>
      <c r="D412" s="13" t="s">
        <v>15</v>
      </c>
      <c r="E412" s="13" t="s">
        <v>48</v>
      </c>
      <c r="F412" s="11" t="s">
        <v>204</v>
      </c>
      <c r="G412" s="12"/>
      <c r="H412" s="10">
        <f t="shared" ref="H412:N412" si="294">H413</f>
        <v>30</v>
      </c>
      <c r="I412" s="10">
        <f t="shared" si="294"/>
        <v>0</v>
      </c>
      <c r="J412" s="31">
        <f t="shared" si="294"/>
        <v>30</v>
      </c>
      <c r="K412" s="10">
        <f t="shared" si="294"/>
        <v>0</v>
      </c>
      <c r="L412" s="47">
        <f t="shared" si="294"/>
        <v>0</v>
      </c>
      <c r="M412" s="40">
        <f t="shared" si="294"/>
        <v>0</v>
      </c>
      <c r="N412" s="10">
        <f t="shared" si="294"/>
        <v>0</v>
      </c>
      <c r="O412" s="22">
        <f t="shared" si="286"/>
        <v>30</v>
      </c>
    </row>
    <row r="413" spans="1:15" ht="37.5" x14ac:dyDescent="0.2">
      <c r="A413" s="24"/>
      <c r="B413" s="3" t="s">
        <v>166</v>
      </c>
      <c r="C413" s="11">
        <v>908</v>
      </c>
      <c r="D413" s="13" t="s">
        <v>15</v>
      </c>
      <c r="E413" s="13" t="s">
        <v>48</v>
      </c>
      <c r="F413" s="11" t="s">
        <v>204</v>
      </c>
      <c r="G413" s="12">
        <v>200</v>
      </c>
      <c r="H413" s="10">
        <v>30</v>
      </c>
      <c r="I413" s="10">
        <v>0</v>
      </c>
      <c r="J413" s="31">
        <f>H413+I413</f>
        <v>30</v>
      </c>
      <c r="K413" s="22"/>
      <c r="L413" s="45"/>
      <c r="M413" s="38"/>
      <c r="N413" s="22"/>
      <c r="O413" s="22">
        <f>J413+K413+M413+N413+L413</f>
        <v>30</v>
      </c>
    </row>
    <row r="414" spans="1:15" ht="78" customHeight="1" x14ac:dyDescent="0.2">
      <c r="A414" s="24"/>
      <c r="B414" s="3" t="s">
        <v>332</v>
      </c>
      <c r="C414" s="11">
        <v>908</v>
      </c>
      <c r="D414" s="13" t="s">
        <v>15</v>
      </c>
      <c r="E414" s="13" t="s">
        <v>48</v>
      </c>
      <c r="F414" s="11" t="s">
        <v>205</v>
      </c>
      <c r="G414" s="12"/>
      <c r="H414" s="10">
        <f t="shared" ref="H414:N414" si="295">H415</f>
        <v>200</v>
      </c>
      <c r="I414" s="10">
        <f t="shared" si="295"/>
        <v>0</v>
      </c>
      <c r="J414" s="31">
        <f t="shared" si="295"/>
        <v>89.25</v>
      </c>
      <c r="K414" s="10">
        <f t="shared" si="295"/>
        <v>0</v>
      </c>
      <c r="L414" s="47">
        <f t="shared" si="295"/>
        <v>0</v>
      </c>
      <c r="M414" s="40">
        <f t="shared" si="295"/>
        <v>0</v>
      </c>
      <c r="N414" s="10">
        <f t="shared" si="295"/>
        <v>0</v>
      </c>
      <c r="O414" s="22">
        <f t="shared" si="286"/>
        <v>89.25</v>
      </c>
    </row>
    <row r="415" spans="1:15" ht="37.5" x14ac:dyDescent="0.2">
      <c r="A415" s="24"/>
      <c r="B415" s="3" t="s">
        <v>166</v>
      </c>
      <c r="C415" s="11">
        <v>908</v>
      </c>
      <c r="D415" s="13" t="s">
        <v>15</v>
      </c>
      <c r="E415" s="13" t="s">
        <v>48</v>
      </c>
      <c r="F415" s="11" t="s">
        <v>205</v>
      </c>
      <c r="G415" s="12">
        <v>200</v>
      </c>
      <c r="H415" s="10">
        <v>200</v>
      </c>
      <c r="I415" s="10"/>
      <c r="J415" s="31">
        <v>89.25</v>
      </c>
      <c r="K415" s="22">
        <v>0</v>
      </c>
      <c r="L415" s="45"/>
      <c r="M415" s="38"/>
      <c r="N415" s="22"/>
      <c r="O415" s="22">
        <f>J415+K415+M415+N415+L415</f>
        <v>89.25</v>
      </c>
    </row>
    <row r="416" spans="1:15" ht="57.75" customHeight="1" x14ac:dyDescent="0.2">
      <c r="A416" s="24"/>
      <c r="B416" s="3" t="s">
        <v>337</v>
      </c>
      <c r="C416" s="11">
        <v>908</v>
      </c>
      <c r="D416" s="13" t="s">
        <v>15</v>
      </c>
      <c r="E416" s="13" t="s">
        <v>48</v>
      </c>
      <c r="F416" s="11" t="s">
        <v>336</v>
      </c>
      <c r="G416" s="12"/>
      <c r="H416" s="10">
        <f t="shared" ref="H416:N416" si="296">H417</f>
        <v>1096.0999999999999</v>
      </c>
      <c r="I416" s="10">
        <f t="shared" si="296"/>
        <v>0</v>
      </c>
      <c r="J416" s="31">
        <f t="shared" si="296"/>
        <v>3301.94</v>
      </c>
      <c r="K416" s="10">
        <f t="shared" si="296"/>
        <v>0</v>
      </c>
      <c r="L416" s="47">
        <f t="shared" si="296"/>
        <v>0</v>
      </c>
      <c r="M416" s="40">
        <f t="shared" si="296"/>
        <v>0</v>
      </c>
      <c r="N416" s="10">
        <f t="shared" si="296"/>
        <v>0</v>
      </c>
      <c r="O416" s="22">
        <f t="shared" si="286"/>
        <v>3301.94</v>
      </c>
    </row>
    <row r="417" spans="1:18" ht="37.5" x14ac:dyDescent="0.2">
      <c r="A417" s="24"/>
      <c r="B417" s="3" t="s">
        <v>166</v>
      </c>
      <c r="C417" s="11">
        <v>908</v>
      </c>
      <c r="D417" s="13" t="s">
        <v>15</v>
      </c>
      <c r="E417" s="13" t="s">
        <v>48</v>
      </c>
      <c r="F417" s="11" t="s">
        <v>336</v>
      </c>
      <c r="G417" s="12">
        <v>200</v>
      </c>
      <c r="H417" s="10">
        <v>1096.0999999999999</v>
      </c>
      <c r="I417" s="10"/>
      <c r="J417" s="31">
        <v>3301.94</v>
      </c>
      <c r="K417" s="22">
        <v>0</v>
      </c>
      <c r="L417" s="45"/>
      <c r="M417" s="38">
        <v>0</v>
      </c>
      <c r="N417" s="22"/>
      <c r="O417" s="22">
        <f>J417+K417+M417+N417+L417</f>
        <v>3301.94</v>
      </c>
    </row>
    <row r="418" spans="1:18" ht="18.75" x14ac:dyDescent="0.2">
      <c r="A418" s="24"/>
      <c r="B418" s="3" t="s">
        <v>26</v>
      </c>
      <c r="C418" s="11">
        <v>908</v>
      </c>
      <c r="D418" s="13" t="s">
        <v>15</v>
      </c>
      <c r="E418" s="13" t="s">
        <v>48</v>
      </c>
      <c r="F418" s="11" t="s">
        <v>131</v>
      </c>
      <c r="G418" s="12"/>
      <c r="H418" s="10">
        <f>H419+H422</f>
        <v>0</v>
      </c>
      <c r="I418" s="10">
        <f t="shared" ref="I418" si="297">I419+I422</f>
        <v>198</v>
      </c>
      <c r="J418" s="31">
        <f>J419+J422+J424</f>
        <v>693.4</v>
      </c>
      <c r="K418" s="10">
        <f t="shared" ref="K418:N418" si="298">K419+K422+K424</f>
        <v>0</v>
      </c>
      <c r="L418" s="47">
        <f t="shared" ref="L418" si="299">L419+L422+L424</f>
        <v>0</v>
      </c>
      <c r="M418" s="40">
        <f t="shared" si="298"/>
        <v>0</v>
      </c>
      <c r="N418" s="10">
        <f t="shared" si="298"/>
        <v>0</v>
      </c>
      <c r="O418" s="22">
        <f>O419+O422+O424</f>
        <v>693.4</v>
      </c>
    </row>
    <row r="419" spans="1:18" ht="37.5" x14ac:dyDescent="0.2">
      <c r="A419" s="24"/>
      <c r="B419" s="3" t="s">
        <v>113</v>
      </c>
      <c r="C419" s="11">
        <v>908</v>
      </c>
      <c r="D419" s="13" t="s">
        <v>15</v>
      </c>
      <c r="E419" s="13" t="s">
        <v>48</v>
      </c>
      <c r="F419" s="11" t="s">
        <v>222</v>
      </c>
      <c r="G419" s="12"/>
      <c r="H419" s="10">
        <f t="shared" ref="H419:J419" si="300">H420+H421</f>
        <v>0</v>
      </c>
      <c r="I419" s="10">
        <f t="shared" si="300"/>
        <v>197.5</v>
      </c>
      <c r="J419" s="31">
        <f t="shared" si="300"/>
        <v>197.5</v>
      </c>
      <c r="K419" s="10">
        <f t="shared" ref="K419:N419" si="301">K420+K421</f>
        <v>0</v>
      </c>
      <c r="L419" s="47">
        <f t="shared" ref="L419" si="302">L420+L421</f>
        <v>0</v>
      </c>
      <c r="M419" s="40">
        <f t="shared" si="301"/>
        <v>0</v>
      </c>
      <c r="N419" s="10">
        <f t="shared" si="301"/>
        <v>0</v>
      </c>
      <c r="O419" s="22">
        <f>O420+O421</f>
        <v>197.5</v>
      </c>
    </row>
    <row r="420" spans="1:18" ht="37.5" x14ac:dyDescent="0.2">
      <c r="A420" s="24"/>
      <c r="B420" s="3" t="s">
        <v>166</v>
      </c>
      <c r="C420" s="11">
        <v>908</v>
      </c>
      <c r="D420" s="13" t="s">
        <v>15</v>
      </c>
      <c r="E420" s="13" t="s">
        <v>48</v>
      </c>
      <c r="F420" s="11" t="s">
        <v>222</v>
      </c>
      <c r="G420" s="12">
        <v>200</v>
      </c>
      <c r="H420" s="10"/>
      <c r="I420" s="10">
        <v>32.5</v>
      </c>
      <c r="J420" s="31">
        <f>H420+I420</f>
        <v>32.5</v>
      </c>
      <c r="K420" s="22"/>
      <c r="L420" s="45"/>
      <c r="M420" s="38"/>
      <c r="N420" s="22"/>
      <c r="O420" s="22">
        <f>J420+K420+M420+N420+L420</f>
        <v>32.5</v>
      </c>
    </row>
    <row r="421" spans="1:18" ht="18.75" x14ac:dyDescent="0.2">
      <c r="A421" s="24"/>
      <c r="B421" s="3" t="s">
        <v>116</v>
      </c>
      <c r="C421" s="11">
        <v>908</v>
      </c>
      <c r="D421" s="13" t="s">
        <v>15</v>
      </c>
      <c r="E421" s="13" t="s">
        <v>48</v>
      </c>
      <c r="F421" s="11" t="s">
        <v>222</v>
      </c>
      <c r="G421" s="12">
        <v>500</v>
      </c>
      <c r="H421" s="10"/>
      <c r="I421" s="10">
        <v>165</v>
      </c>
      <c r="J421" s="31">
        <f>H421+I421</f>
        <v>165</v>
      </c>
      <c r="K421" s="22"/>
      <c r="L421" s="45"/>
      <c r="M421" s="38"/>
      <c r="N421" s="22"/>
      <c r="O421" s="22">
        <f>J421+K421+M421+N421+L421</f>
        <v>165</v>
      </c>
    </row>
    <row r="422" spans="1:18" ht="56.25" customHeight="1" x14ac:dyDescent="0.2">
      <c r="A422" s="24"/>
      <c r="B422" s="3" t="s">
        <v>379</v>
      </c>
      <c r="C422" s="11">
        <v>908</v>
      </c>
      <c r="D422" s="13" t="s">
        <v>15</v>
      </c>
      <c r="E422" s="13" t="s">
        <v>48</v>
      </c>
      <c r="F422" s="11" t="s">
        <v>319</v>
      </c>
      <c r="G422" s="12"/>
      <c r="H422" s="10">
        <f t="shared" ref="H422:N422" si="303">H423</f>
        <v>0</v>
      </c>
      <c r="I422" s="10">
        <f t="shared" si="303"/>
        <v>0.5</v>
      </c>
      <c r="J422" s="31">
        <f t="shared" si="303"/>
        <v>0.5</v>
      </c>
      <c r="K422" s="10">
        <f t="shared" si="303"/>
        <v>0</v>
      </c>
      <c r="L422" s="47">
        <f t="shared" si="303"/>
        <v>0</v>
      </c>
      <c r="M422" s="40">
        <f t="shared" si="303"/>
        <v>0</v>
      </c>
      <c r="N422" s="10">
        <f t="shared" si="303"/>
        <v>0</v>
      </c>
      <c r="O422" s="22">
        <f t="shared" si="286"/>
        <v>0.5</v>
      </c>
    </row>
    <row r="423" spans="1:18" ht="37.5" x14ac:dyDescent="0.2">
      <c r="A423" s="24"/>
      <c r="B423" s="3" t="s">
        <v>166</v>
      </c>
      <c r="C423" s="11">
        <v>908</v>
      </c>
      <c r="D423" s="13" t="s">
        <v>15</v>
      </c>
      <c r="E423" s="13" t="s">
        <v>48</v>
      </c>
      <c r="F423" s="11" t="s">
        <v>319</v>
      </c>
      <c r="G423" s="12">
        <v>200</v>
      </c>
      <c r="H423" s="10"/>
      <c r="I423" s="10">
        <v>0.5</v>
      </c>
      <c r="J423" s="31">
        <f>H423+I423</f>
        <v>0.5</v>
      </c>
      <c r="K423" s="22"/>
      <c r="L423" s="45"/>
      <c r="M423" s="38"/>
      <c r="N423" s="22"/>
      <c r="O423" s="22">
        <f>J423+K423+M423+N423+L423</f>
        <v>0.5</v>
      </c>
    </row>
    <row r="424" spans="1:18" ht="75" customHeight="1" x14ac:dyDescent="0.2">
      <c r="A424" s="24"/>
      <c r="B424" s="3" t="s">
        <v>460</v>
      </c>
      <c r="C424" s="11">
        <v>908</v>
      </c>
      <c r="D424" s="13" t="s">
        <v>15</v>
      </c>
      <c r="E424" s="13" t="s">
        <v>48</v>
      </c>
      <c r="F424" s="11" t="s">
        <v>454</v>
      </c>
      <c r="G424" s="12"/>
      <c r="H424" s="10"/>
      <c r="I424" s="10"/>
      <c r="J424" s="31">
        <f>J426+J425</f>
        <v>495.4</v>
      </c>
      <c r="K424" s="10">
        <f>K426+K425</f>
        <v>0</v>
      </c>
      <c r="L424" s="47">
        <f t="shared" ref="L424:N424" si="304">L426+L425</f>
        <v>0</v>
      </c>
      <c r="M424" s="40">
        <f t="shared" si="304"/>
        <v>0</v>
      </c>
      <c r="N424" s="10">
        <f t="shared" si="304"/>
        <v>0</v>
      </c>
      <c r="O424" s="22">
        <f>O425+O426</f>
        <v>495.4</v>
      </c>
    </row>
    <row r="425" spans="1:18" ht="37.5" x14ac:dyDescent="0.2">
      <c r="A425" s="24"/>
      <c r="B425" s="3" t="s">
        <v>166</v>
      </c>
      <c r="C425" s="11">
        <v>908</v>
      </c>
      <c r="D425" s="13" t="s">
        <v>15</v>
      </c>
      <c r="E425" s="13" t="s">
        <v>48</v>
      </c>
      <c r="F425" s="11" t="s">
        <v>454</v>
      </c>
      <c r="G425" s="12">
        <v>200</v>
      </c>
      <c r="H425" s="10"/>
      <c r="I425" s="10"/>
      <c r="J425" s="31">
        <v>495.4</v>
      </c>
      <c r="K425" s="10">
        <v>0</v>
      </c>
      <c r="L425" s="47"/>
      <c r="M425" s="40"/>
      <c r="N425" s="10"/>
      <c r="O425" s="22">
        <f>J425+K425+M425+N425+L425</f>
        <v>495.4</v>
      </c>
    </row>
    <row r="426" spans="1:18" ht="18.75" x14ac:dyDescent="0.2">
      <c r="A426" s="24"/>
      <c r="B426" s="3" t="s">
        <v>116</v>
      </c>
      <c r="C426" s="11">
        <v>908</v>
      </c>
      <c r="D426" s="13" t="s">
        <v>15</v>
      </c>
      <c r="E426" s="13" t="s">
        <v>48</v>
      </c>
      <c r="F426" s="11" t="s">
        <v>454</v>
      </c>
      <c r="G426" s="12">
        <v>500</v>
      </c>
      <c r="H426" s="10"/>
      <c r="I426" s="10"/>
      <c r="J426" s="31">
        <v>0</v>
      </c>
      <c r="K426" s="22">
        <v>0</v>
      </c>
      <c r="L426" s="45"/>
      <c r="M426" s="38"/>
      <c r="N426" s="22"/>
      <c r="O426" s="22">
        <f>J426+K426+M426+N426+L426</f>
        <v>0</v>
      </c>
      <c r="R426" s="54"/>
    </row>
    <row r="427" spans="1:18" ht="37.5" x14ac:dyDescent="0.2">
      <c r="A427" s="24"/>
      <c r="B427" s="3" t="s">
        <v>72</v>
      </c>
      <c r="C427" s="11">
        <v>908</v>
      </c>
      <c r="D427" s="13" t="s">
        <v>15</v>
      </c>
      <c r="E427" s="13" t="s">
        <v>48</v>
      </c>
      <c r="F427" s="11" t="s">
        <v>155</v>
      </c>
      <c r="G427" s="12"/>
      <c r="H427" s="10">
        <f>H430+H432</f>
        <v>851</v>
      </c>
      <c r="I427" s="10">
        <f>I430</f>
        <v>0</v>
      </c>
      <c r="J427" s="31">
        <f>J430+J432+J428+J434</f>
        <v>900.85608000000002</v>
      </c>
      <c r="K427" s="10">
        <f t="shared" ref="K427:N427" si="305">K430+K432+K428+K434</f>
        <v>0</v>
      </c>
      <c r="L427" s="47">
        <f t="shared" si="305"/>
        <v>0</v>
      </c>
      <c r="M427" s="40">
        <f t="shared" si="305"/>
        <v>0</v>
      </c>
      <c r="N427" s="10">
        <f t="shared" si="305"/>
        <v>0</v>
      </c>
      <c r="O427" s="22">
        <f>O430+O432+O428+O434</f>
        <v>900.85608000000002</v>
      </c>
    </row>
    <row r="428" spans="1:18" ht="18.75" x14ac:dyDescent="0.2">
      <c r="A428" s="24"/>
      <c r="B428" s="3" t="s">
        <v>73</v>
      </c>
      <c r="C428" s="11">
        <v>908</v>
      </c>
      <c r="D428" s="13" t="s">
        <v>15</v>
      </c>
      <c r="E428" s="13" t="s">
        <v>48</v>
      </c>
      <c r="F428" s="11" t="s">
        <v>156</v>
      </c>
      <c r="G428" s="12"/>
      <c r="H428" s="10"/>
      <c r="I428" s="10"/>
      <c r="J428" s="31">
        <f>J429</f>
        <v>267.46607999999998</v>
      </c>
      <c r="K428" s="10">
        <f>K429</f>
        <v>0</v>
      </c>
      <c r="L428" s="47">
        <f>L429</f>
        <v>0</v>
      </c>
      <c r="M428" s="40">
        <f t="shared" ref="M428:O428" si="306">M429</f>
        <v>0</v>
      </c>
      <c r="N428" s="10">
        <f t="shared" si="306"/>
        <v>0</v>
      </c>
      <c r="O428" s="22">
        <f t="shared" si="306"/>
        <v>267.46607999999998</v>
      </c>
    </row>
    <row r="429" spans="1:18" ht="37.5" x14ac:dyDescent="0.2">
      <c r="A429" s="24"/>
      <c r="B429" s="3" t="s">
        <v>166</v>
      </c>
      <c r="C429" s="11">
        <v>908</v>
      </c>
      <c r="D429" s="13" t="s">
        <v>15</v>
      </c>
      <c r="E429" s="13" t="s">
        <v>48</v>
      </c>
      <c r="F429" s="11" t="s">
        <v>156</v>
      </c>
      <c r="G429" s="12">
        <v>200</v>
      </c>
      <c r="H429" s="10"/>
      <c r="I429" s="10"/>
      <c r="J429" s="31">
        <v>267.46607999999998</v>
      </c>
      <c r="K429" s="10">
        <v>0</v>
      </c>
      <c r="L429" s="47">
        <v>0</v>
      </c>
      <c r="M429" s="40">
        <v>0</v>
      </c>
      <c r="N429" s="10">
        <v>0</v>
      </c>
      <c r="O429" s="22">
        <f>J429+K429+M429+N429+L429</f>
        <v>267.46607999999998</v>
      </c>
    </row>
    <row r="430" spans="1:18" ht="37.5" x14ac:dyDescent="0.2">
      <c r="A430" s="24"/>
      <c r="B430" s="3" t="s">
        <v>292</v>
      </c>
      <c r="C430" s="11">
        <v>908</v>
      </c>
      <c r="D430" s="13" t="s">
        <v>15</v>
      </c>
      <c r="E430" s="13" t="s">
        <v>48</v>
      </c>
      <c r="F430" s="11" t="s">
        <v>211</v>
      </c>
      <c r="G430" s="12"/>
      <c r="H430" s="10">
        <f t="shared" ref="H430:N430" si="307">H431</f>
        <v>324.8</v>
      </c>
      <c r="I430" s="10">
        <f t="shared" si="307"/>
        <v>0</v>
      </c>
      <c r="J430" s="31">
        <f t="shared" si="307"/>
        <v>324.8</v>
      </c>
      <c r="K430" s="10">
        <f t="shared" si="307"/>
        <v>0</v>
      </c>
      <c r="L430" s="47">
        <f t="shared" si="307"/>
        <v>0</v>
      </c>
      <c r="M430" s="40">
        <f t="shared" si="307"/>
        <v>0</v>
      </c>
      <c r="N430" s="10">
        <f t="shared" si="307"/>
        <v>0</v>
      </c>
      <c r="O430" s="22">
        <f>O431</f>
        <v>324.8</v>
      </c>
    </row>
    <row r="431" spans="1:18" ht="37.5" x14ac:dyDescent="0.2">
      <c r="A431" s="24"/>
      <c r="B431" s="3" t="s">
        <v>6</v>
      </c>
      <c r="C431" s="11">
        <v>908</v>
      </c>
      <c r="D431" s="13" t="s">
        <v>15</v>
      </c>
      <c r="E431" s="13" t="s">
        <v>48</v>
      </c>
      <c r="F431" s="11" t="s">
        <v>211</v>
      </c>
      <c r="G431" s="12">
        <v>200</v>
      </c>
      <c r="H431" s="10">
        <v>324.8</v>
      </c>
      <c r="I431" s="10"/>
      <c r="J431" s="31">
        <f>H431+I431</f>
        <v>324.8</v>
      </c>
      <c r="K431" s="22"/>
      <c r="L431" s="45"/>
      <c r="M431" s="38"/>
      <c r="N431" s="22"/>
      <c r="O431" s="22">
        <f>J431+K431+M431+N431+L431</f>
        <v>324.8</v>
      </c>
    </row>
    <row r="432" spans="1:18" ht="37.5" x14ac:dyDescent="0.2">
      <c r="A432" s="24"/>
      <c r="B432" s="3" t="s">
        <v>411</v>
      </c>
      <c r="C432" s="11">
        <v>908</v>
      </c>
      <c r="D432" s="13" t="s">
        <v>15</v>
      </c>
      <c r="E432" s="13" t="s">
        <v>48</v>
      </c>
      <c r="F432" s="11" t="s">
        <v>412</v>
      </c>
      <c r="G432" s="12"/>
      <c r="H432" s="10">
        <f>H433</f>
        <v>526.20000000000005</v>
      </c>
      <c r="I432" s="10"/>
      <c r="J432" s="31">
        <f>J433</f>
        <v>58.59</v>
      </c>
      <c r="K432" s="10">
        <f t="shared" ref="K432:N432" si="308">K433</f>
        <v>0</v>
      </c>
      <c r="L432" s="47">
        <f t="shared" si="308"/>
        <v>0</v>
      </c>
      <c r="M432" s="40">
        <f t="shared" si="308"/>
        <v>0</v>
      </c>
      <c r="N432" s="10">
        <f t="shared" si="308"/>
        <v>0</v>
      </c>
      <c r="O432" s="22">
        <f>O433</f>
        <v>58.59</v>
      </c>
    </row>
    <row r="433" spans="1:15" ht="37.5" x14ac:dyDescent="0.2">
      <c r="A433" s="24"/>
      <c r="B433" s="3" t="s">
        <v>166</v>
      </c>
      <c r="C433" s="11">
        <v>908</v>
      </c>
      <c r="D433" s="13" t="s">
        <v>15</v>
      </c>
      <c r="E433" s="13" t="s">
        <v>48</v>
      </c>
      <c r="F433" s="11" t="s">
        <v>412</v>
      </c>
      <c r="G433" s="12">
        <v>200</v>
      </c>
      <c r="H433" s="10">
        <v>526.20000000000005</v>
      </c>
      <c r="I433" s="10"/>
      <c r="J433" s="31">
        <v>58.59</v>
      </c>
      <c r="K433" s="22">
        <v>0</v>
      </c>
      <c r="L433" s="45"/>
      <c r="M433" s="38"/>
      <c r="N433" s="22"/>
      <c r="O433" s="22">
        <f>J433+K433+M433+N433+L433</f>
        <v>58.59</v>
      </c>
    </row>
    <row r="434" spans="1:15" ht="18.75" x14ac:dyDescent="0.2">
      <c r="A434" s="24"/>
      <c r="B434" s="3" t="s">
        <v>518</v>
      </c>
      <c r="C434" s="11">
        <v>908</v>
      </c>
      <c r="D434" s="13" t="s">
        <v>15</v>
      </c>
      <c r="E434" s="13" t="s">
        <v>48</v>
      </c>
      <c r="F434" s="11" t="s">
        <v>517</v>
      </c>
      <c r="G434" s="12"/>
      <c r="H434" s="10"/>
      <c r="I434" s="10"/>
      <c r="J434" s="31">
        <f t="shared" ref="J434:O434" si="309">J435</f>
        <v>250</v>
      </c>
      <c r="K434" s="22">
        <f t="shared" si="309"/>
        <v>0</v>
      </c>
      <c r="L434" s="45">
        <f t="shared" si="309"/>
        <v>0</v>
      </c>
      <c r="M434" s="38">
        <f t="shared" si="309"/>
        <v>0</v>
      </c>
      <c r="N434" s="22">
        <f t="shared" si="309"/>
        <v>0</v>
      </c>
      <c r="O434" s="22">
        <f t="shared" si="309"/>
        <v>250</v>
      </c>
    </row>
    <row r="435" spans="1:15" ht="37.5" x14ac:dyDescent="0.2">
      <c r="A435" s="24"/>
      <c r="B435" s="3" t="s">
        <v>166</v>
      </c>
      <c r="C435" s="11">
        <v>908</v>
      </c>
      <c r="D435" s="13" t="s">
        <v>15</v>
      </c>
      <c r="E435" s="13" t="s">
        <v>48</v>
      </c>
      <c r="F435" s="11" t="s">
        <v>517</v>
      </c>
      <c r="G435" s="12">
        <v>200</v>
      </c>
      <c r="H435" s="10"/>
      <c r="I435" s="10"/>
      <c r="J435" s="31">
        <v>250</v>
      </c>
      <c r="K435" s="22"/>
      <c r="L435" s="45"/>
      <c r="M435" s="38"/>
      <c r="N435" s="22">
        <v>0</v>
      </c>
      <c r="O435" s="22">
        <f>J435+K435+L435+M435+N435</f>
        <v>250</v>
      </c>
    </row>
    <row r="436" spans="1:15" ht="18.75" x14ac:dyDescent="0.2">
      <c r="A436" s="24"/>
      <c r="B436" s="3" t="s">
        <v>34</v>
      </c>
      <c r="C436" s="11">
        <v>908</v>
      </c>
      <c r="D436" s="13" t="s">
        <v>21</v>
      </c>
      <c r="E436" s="13"/>
      <c r="F436" s="11"/>
      <c r="G436" s="12"/>
      <c r="H436" s="10">
        <f t="shared" ref="H436:N437" si="310">H437</f>
        <v>2606.4</v>
      </c>
      <c r="I436" s="10">
        <f t="shared" si="310"/>
        <v>0</v>
      </c>
      <c r="J436" s="31">
        <f t="shared" si="310"/>
        <v>3079.7</v>
      </c>
      <c r="K436" s="10">
        <f t="shared" si="310"/>
        <v>-67.705600000000004</v>
      </c>
      <c r="L436" s="47">
        <f t="shared" si="310"/>
        <v>0</v>
      </c>
      <c r="M436" s="40">
        <f t="shared" si="310"/>
        <v>0</v>
      </c>
      <c r="N436" s="10">
        <f t="shared" si="310"/>
        <v>0</v>
      </c>
      <c r="O436" s="22">
        <f>O437</f>
        <v>3011.9944</v>
      </c>
    </row>
    <row r="437" spans="1:15" ht="37.5" x14ac:dyDescent="0.2">
      <c r="A437" s="24"/>
      <c r="B437" s="30" t="s">
        <v>479</v>
      </c>
      <c r="C437" s="11">
        <v>908</v>
      </c>
      <c r="D437" s="13" t="s">
        <v>21</v>
      </c>
      <c r="E437" s="13" t="s">
        <v>5</v>
      </c>
      <c r="F437" s="11"/>
      <c r="G437" s="12"/>
      <c r="H437" s="10">
        <f t="shared" si="310"/>
        <v>2606.4</v>
      </c>
      <c r="I437" s="10">
        <f t="shared" si="310"/>
        <v>0</v>
      </c>
      <c r="J437" s="31">
        <f t="shared" si="310"/>
        <v>3079.7</v>
      </c>
      <c r="K437" s="10">
        <f t="shared" si="310"/>
        <v>-67.705600000000004</v>
      </c>
      <c r="L437" s="47">
        <f t="shared" si="310"/>
        <v>0</v>
      </c>
      <c r="M437" s="40">
        <f t="shared" si="310"/>
        <v>0</v>
      </c>
      <c r="N437" s="10">
        <f t="shared" si="310"/>
        <v>0</v>
      </c>
      <c r="O437" s="22">
        <f>O438</f>
        <v>3011.9944</v>
      </c>
    </row>
    <row r="438" spans="1:15" ht="75" x14ac:dyDescent="0.2">
      <c r="A438" s="24"/>
      <c r="B438" s="3" t="s">
        <v>96</v>
      </c>
      <c r="C438" s="11">
        <v>908</v>
      </c>
      <c r="D438" s="13" t="s">
        <v>21</v>
      </c>
      <c r="E438" s="13" t="s">
        <v>5</v>
      </c>
      <c r="F438" s="11" t="s">
        <v>207</v>
      </c>
      <c r="G438" s="12"/>
      <c r="H438" s="10">
        <f>H439+H445+H442</f>
        <v>2606.4</v>
      </c>
      <c r="I438" s="10">
        <f t="shared" ref="I438:J438" si="311">I439+I445+I442</f>
        <v>0</v>
      </c>
      <c r="J438" s="31">
        <f t="shared" si="311"/>
        <v>3079.7</v>
      </c>
      <c r="K438" s="10">
        <f t="shared" ref="K438:N438" si="312">K439+K445+K442</f>
        <v>-67.705600000000004</v>
      </c>
      <c r="L438" s="47">
        <f t="shared" ref="L438" si="313">L439+L445+L442</f>
        <v>0</v>
      </c>
      <c r="M438" s="40">
        <f t="shared" si="312"/>
        <v>0</v>
      </c>
      <c r="N438" s="10">
        <f t="shared" si="312"/>
        <v>0</v>
      </c>
      <c r="O438" s="22">
        <f>O439+O442+O445</f>
        <v>3011.9944</v>
      </c>
    </row>
    <row r="439" spans="1:15" ht="56.25" x14ac:dyDescent="0.2">
      <c r="A439" s="24"/>
      <c r="B439" s="3" t="s">
        <v>352</v>
      </c>
      <c r="C439" s="11">
        <v>908</v>
      </c>
      <c r="D439" s="13" t="s">
        <v>21</v>
      </c>
      <c r="E439" s="13" t="s">
        <v>5</v>
      </c>
      <c r="F439" s="11" t="s">
        <v>351</v>
      </c>
      <c r="G439" s="12"/>
      <c r="H439" s="10">
        <f>H440</f>
        <v>1010</v>
      </c>
      <c r="I439" s="10">
        <f t="shared" ref="I439:N439" si="314">I440</f>
        <v>0</v>
      </c>
      <c r="J439" s="31">
        <f t="shared" si="314"/>
        <v>1483.3</v>
      </c>
      <c r="K439" s="10">
        <f t="shared" si="314"/>
        <v>-67.705600000000004</v>
      </c>
      <c r="L439" s="47">
        <f t="shared" si="314"/>
        <v>0</v>
      </c>
      <c r="M439" s="40">
        <f t="shared" si="314"/>
        <v>0</v>
      </c>
      <c r="N439" s="10">
        <f t="shared" si="314"/>
        <v>0</v>
      </c>
      <c r="O439" s="22">
        <f>O440</f>
        <v>1415.5944</v>
      </c>
    </row>
    <row r="440" spans="1:15" ht="22.5" customHeight="1" x14ac:dyDescent="0.2">
      <c r="A440" s="24"/>
      <c r="B440" s="3" t="s">
        <v>375</v>
      </c>
      <c r="C440" s="11">
        <v>908</v>
      </c>
      <c r="D440" s="13" t="s">
        <v>21</v>
      </c>
      <c r="E440" s="13" t="s">
        <v>5</v>
      </c>
      <c r="F440" s="11" t="s">
        <v>350</v>
      </c>
      <c r="G440" s="12"/>
      <c r="H440" s="10">
        <f t="shared" ref="H440:N440" si="315">H441</f>
        <v>1010</v>
      </c>
      <c r="I440" s="10">
        <f t="shared" si="315"/>
        <v>0</v>
      </c>
      <c r="J440" s="31">
        <f t="shared" si="315"/>
        <v>1483.3</v>
      </c>
      <c r="K440" s="10">
        <f t="shared" si="315"/>
        <v>-67.705600000000004</v>
      </c>
      <c r="L440" s="47">
        <f t="shared" si="315"/>
        <v>0</v>
      </c>
      <c r="M440" s="40">
        <f t="shared" si="315"/>
        <v>0</v>
      </c>
      <c r="N440" s="10">
        <f t="shared" si="315"/>
        <v>0</v>
      </c>
      <c r="O440" s="22">
        <f>O441</f>
        <v>1415.5944</v>
      </c>
    </row>
    <row r="441" spans="1:15" ht="37.5" x14ac:dyDescent="0.2">
      <c r="A441" s="24"/>
      <c r="B441" s="3" t="s">
        <v>166</v>
      </c>
      <c r="C441" s="11">
        <v>908</v>
      </c>
      <c r="D441" s="13" t="s">
        <v>21</v>
      </c>
      <c r="E441" s="13" t="s">
        <v>5</v>
      </c>
      <c r="F441" s="11" t="s">
        <v>350</v>
      </c>
      <c r="G441" s="12">
        <v>200</v>
      </c>
      <c r="H441" s="10">
        <f>10+1000</f>
        <v>1010</v>
      </c>
      <c r="I441" s="10"/>
      <c r="J441" s="31">
        <v>1483.3</v>
      </c>
      <c r="K441" s="38">
        <v>-67.705600000000004</v>
      </c>
      <c r="L441" s="45"/>
      <c r="M441" s="38">
        <v>0</v>
      </c>
      <c r="N441" s="22"/>
      <c r="O441" s="22">
        <f>J441+K441+M441+N441+L441</f>
        <v>1415.5944</v>
      </c>
    </row>
    <row r="442" spans="1:15" ht="60.75" customHeight="1" x14ac:dyDescent="0.2">
      <c r="A442" s="24"/>
      <c r="B442" s="3" t="s">
        <v>357</v>
      </c>
      <c r="C442" s="11">
        <v>908</v>
      </c>
      <c r="D442" s="13" t="s">
        <v>21</v>
      </c>
      <c r="E442" s="13" t="s">
        <v>5</v>
      </c>
      <c r="F442" s="11" t="s">
        <v>359</v>
      </c>
      <c r="G442" s="12"/>
      <c r="H442" s="10">
        <f t="shared" ref="H442:N443" si="316">H443</f>
        <v>30</v>
      </c>
      <c r="I442" s="10">
        <f t="shared" si="316"/>
        <v>0</v>
      </c>
      <c r="J442" s="31">
        <f t="shared" si="316"/>
        <v>30</v>
      </c>
      <c r="K442" s="10">
        <f t="shared" si="316"/>
        <v>0</v>
      </c>
      <c r="L442" s="47">
        <f t="shared" si="316"/>
        <v>0</v>
      </c>
      <c r="M442" s="40">
        <f t="shared" si="316"/>
        <v>0</v>
      </c>
      <c r="N442" s="10">
        <f t="shared" si="316"/>
        <v>0</v>
      </c>
      <c r="O442" s="22">
        <f>O443</f>
        <v>30</v>
      </c>
    </row>
    <row r="443" spans="1:15" ht="37.5" x14ac:dyDescent="0.2">
      <c r="A443" s="24"/>
      <c r="B443" s="3" t="s">
        <v>376</v>
      </c>
      <c r="C443" s="11">
        <v>908</v>
      </c>
      <c r="D443" s="13" t="s">
        <v>21</v>
      </c>
      <c r="E443" s="13" t="s">
        <v>5</v>
      </c>
      <c r="F443" s="11" t="s">
        <v>358</v>
      </c>
      <c r="G443" s="12"/>
      <c r="H443" s="10">
        <f t="shared" si="316"/>
        <v>30</v>
      </c>
      <c r="I443" s="10">
        <f t="shared" si="316"/>
        <v>0</v>
      </c>
      <c r="J443" s="31">
        <f t="shared" si="316"/>
        <v>30</v>
      </c>
      <c r="K443" s="10">
        <f t="shared" si="316"/>
        <v>0</v>
      </c>
      <c r="L443" s="47">
        <f t="shared" si="316"/>
        <v>0</v>
      </c>
      <c r="M443" s="40">
        <f t="shared" si="316"/>
        <v>0</v>
      </c>
      <c r="N443" s="10">
        <f t="shared" si="316"/>
        <v>0</v>
      </c>
      <c r="O443" s="22">
        <f>O444</f>
        <v>30</v>
      </c>
    </row>
    <row r="444" spans="1:15" ht="37.5" x14ac:dyDescent="0.2">
      <c r="A444" s="24" t="s">
        <v>0</v>
      </c>
      <c r="B444" s="3" t="s">
        <v>166</v>
      </c>
      <c r="C444" s="11">
        <v>908</v>
      </c>
      <c r="D444" s="13" t="s">
        <v>21</v>
      </c>
      <c r="E444" s="13" t="s">
        <v>5</v>
      </c>
      <c r="F444" s="11" t="s">
        <v>358</v>
      </c>
      <c r="G444" s="12">
        <v>200</v>
      </c>
      <c r="H444" s="10">
        <v>30</v>
      </c>
      <c r="I444" s="10"/>
      <c r="J444" s="31">
        <f t="shared" ref="J444" si="317">H444+I444</f>
        <v>30</v>
      </c>
      <c r="K444" s="22"/>
      <c r="L444" s="45"/>
      <c r="M444" s="38"/>
      <c r="N444" s="22"/>
      <c r="O444" s="22">
        <f>J444+K444+M444+N444+L444</f>
        <v>30</v>
      </c>
    </row>
    <row r="445" spans="1:15" ht="37.5" x14ac:dyDescent="0.2">
      <c r="A445" s="24"/>
      <c r="B445" s="3" t="s">
        <v>363</v>
      </c>
      <c r="C445" s="11">
        <v>908</v>
      </c>
      <c r="D445" s="13" t="s">
        <v>21</v>
      </c>
      <c r="E445" s="13" t="s">
        <v>5</v>
      </c>
      <c r="F445" s="11" t="s">
        <v>362</v>
      </c>
      <c r="G445" s="12"/>
      <c r="H445" s="10">
        <f t="shared" ref="H445:N446" si="318">H446</f>
        <v>1566.4</v>
      </c>
      <c r="I445" s="10">
        <f t="shared" si="318"/>
        <v>0</v>
      </c>
      <c r="J445" s="31">
        <f t="shared" si="318"/>
        <v>1566.4</v>
      </c>
      <c r="K445" s="10">
        <f t="shared" si="318"/>
        <v>0</v>
      </c>
      <c r="L445" s="47">
        <f t="shared" si="318"/>
        <v>0</v>
      </c>
      <c r="M445" s="40">
        <f t="shared" si="318"/>
        <v>0</v>
      </c>
      <c r="N445" s="10">
        <f t="shared" si="318"/>
        <v>0</v>
      </c>
      <c r="O445" s="22">
        <f>O446</f>
        <v>1566.4</v>
      </c>
    </row>
    <row r="446" spans="1:15" ht="19.5" customHeight="1" x14ac:dyDescent="0.2">
      <c r="A446" s="24" t="s">
        <v>0</v>
      </c>
      <c r="B446" s="3" t="s">
        <v>380</v>
      </c>
      <c r="C446" s="11">
        <v>908</v>
      </c>
      <c r="D446" s="11" t="s">
        <v>21</v>
      </c>
      <c r="E446" s="11">
        <v>10</v>
      </c>
      <c r="F446" s="11" t="s">
        <v>360</v>
      </c>
      <c r="G446" s="12" t="s">
        <v>0</v>
      </c>
      <c r="H446" s="10">
        <f t="shared" si="318"/>
        <v>1566.4</v>
      </c>
      <c r="I446" s="10">
        <f t="shared" si="318"/>
        <v>0</v>
      </c>
      <c r="J446" s="31">
        <f t="shared" si="318"/>
        <v>1566.4</v>
      </c>
      <c r="K446" s="10">
        <f t="shared" si="318"/>
        <v>0</v>
      </c>
      <c r="L446" s="47">
        <f t="shared" si="318"/>
        <v>0</v>
      </c>
      <c r="M446" s="40">
        <f t="shared" si="318"/>
        <v>0</v>
      </c>
      <c r="N446" s="10">
        <f t="shared" si="318"/>
        <v>0</v>
      </c>
      <c r="O446" s="22">
        <f>O447</f>
        <v>1566.4</v>
      </c>
    </row>
    <row r="447" spans="1:15" ht="37.5" x14ac:dyDescent="0.2">
      <c r="A447" s="24" t="s">
        <v>0</v>
      </c>
      <c r="B447" s="3" t="s">
        <v>87</v>
      </c>
      <c r="C447" s="11">
        <v>908</v>
      </c>
      <c r="D447" s="11" t="s">
        <v>21</v>
      </c>
      <c r="E447" s="11">
        <v>10</v>
      </c>
      <c r="F447" s="11" t="s">
        <v>361</v>
      </c>
      <c r="G447" s="12"/>
      <c r="H447" s="10">
        <f>H448+H449+H450</f>
        <v>1566.4</v>
      </c>
      <c r="I447" s="10">
        <f t="shared" ref="I447:J447" si="319">I448+I449+I450</f>
        <v>0</v>
      </c>
      <c r="J447" s="31">
        <f t="shared" si="319"/>
        <v>1566.4</v>
      </c>
      <c r="K447" s="10">
        <f t="shared" ref="K447:N447" si="320">K448+K449+K450</f>
        <v>0</v>
      </c>
      <c r="L447" s="47">
        <f t="shared" ref="L447" si="321">L448+L449+L450</f>
        <v>0</v>
      </c>
      <c r="M447" s="40">
        <f t="shared" si="320"/>
        <v>0</v>
      </c>
      <c r="N447" s="10">
        <f t="shared" si="320"/>
        <v>0</v>
      </c>
      <c r="O447" s="22">
        <f>O448+O449+O450</f>
        <v>1566.4</v>
      </c>
    </row>
    <row r="448" spans="1:15" ht="75" x14ac:dyDescent="0.2">
      <c r="A448" s="24"/>
      <c r="B448" s="3" t="s">
        <v>16</v>
      </c>
      <c r="C448" s="11">
        <v>908</v>
      </c>
      <c r="D448" s="11" t="s">
        <v>21</v>
      </c>
      <c r="E448" s="11">
        <v>10</v>
      </c>
      <c r="F448" s="11" t="s">
        <v>361</v>
      </c>
      <c r="G448" s="12" t="s">
        <v>17</v>
      </c>
      <c r="H448" s="10">
        <v>1473.3</v>
      </c>
      <c r="I448" s="10"/>
      <c r="J448" s="31">
        <f t="shared" ref="J448:J449" si="322">H448+I448</f>
        <v>1473.3</v>
      </c>
      <c r="K448" s="22"/>
      <c r="L448" s="45"/>
      <c r="M448" s="38"/>
      <c r="N448" s="22"/>
      <c r="O448" s="22">
        <f>J448+K448+M448+N448+L448</f>
        <v>1473.3</v>
      </c>
    </row>
    <row r="449" spans="1:18" ht="37.5" x14ac:dyDescent="0.2">
      <c r="A449" s="24"/>
      <c r="B449" s="3" t="s">
        <v>166</v>
      </c>
      <c r="C449" s="11">
        <v>908</v>
      </c>
      <c r="D449" s="11" t="s">
        <v>21</v>
      </c>
      <c r="E449" s="11">
        <v>10</v>
      </c>
      <c r="F449" s="11" t="s">
        <v>361</v>
      </c>
      <c r="G449" s="12" t="s">
        <v>7</v>
      </c>
      <c r="H449" s="10">
        <v>92.7</v>
      </c>
      <c r="I449" s="10"/>
      <c r="J449" s="31">
        <f t="shared" si="322"/>
        <v>92.7</v>
      </c>
      <c r="K449" s="22"/>
      <c r="L449" s="45"/>
      <c r="M449" s="38"/>
      <c r="N449" s="22"/>
      <c r="O449" s="22">
        <f t="shared" ref="O449:O450" si="323">J449+K449+M449+N449+L449</f>
        <v>92.7</v>
      </c>
    </row>
    <row r="450" spans="1:18" ht="18.75" x14ac:dyDescent="0.2">
      <c r="A450" s="24"/>
      <c r="B450" s="3" t="s">
        <v>18</v>
      </c>
      <c r="C450" s="11">
        <v>908</v>
      </c>
      <c r="D450" s="11" t="s">
        <v>21</v>
      </c>
      <c r="E450" s="11">
        <v>10</v>
      </c>
      <c r="F450" s="11" t="s">
        <v>361</v>
      </c>
      <c r="G450" s="12">
        <v>800</v>
      </c>
      <c r="H450" s="10">
        <v>0.4</v>
      </c>
      <c r="I450" s="10"/>
      <c r="J450" s="31">
        <f>H450+I450</f>
        <v>0.4</v>
      </c>
      <c r="K450" s="22"/>
      <c r="L450" s="45"/>
      <c r="M450" s="38"/>
      <c r="N450" s="22"/>
      <c r="O450" s="22">
        <f t="shared" si="323"/>
        <v>0.4</v>
      </c>
    </row>
    <row r="451" spans="1:18" ht="18.75" x14ac:dyDescent="0.2">
      <c r="A451" s="24"/>
      <c r="B451" s="3" t="s">
        <v>97</v>
      </c>
      <c r="C451" s="11">
        <v>908</v>
      </c>
      <c r="D451" s="13" t="s">
        <v>4</v>
      </c>
      <c r="E451" s="13"/>
      <c r="F451" s="11"/>
      <c r="G451" s="12"/>
      <c r="H451" s="10">
        <f>H452+H468+H482+H471</f>
        <v>2696.9</v>
      </c>
      <c r="I451" s="10">
        <f>I452+I468+I482+I471</f>
        <v>35602.1</v>
      </c>
      <c r="J451" s="31">
        <f>J452+J468+J482+J471</f>
        <v>58258.952019999997</v>
      </c>
      <c r="K451" s="10">
        <f t="shared" ref="K451:N451" si="324">K452+K468+K482+K471</f>
        <v>-3</v>
      </c>
      <c r="L451" s="47">
        <f t="shared" ref="L451" si="325">L452+L468+L482+L471</f>
        <v>0</v>
      </c>
      <c r="M451" s="40">
        <f t="shared" si="324"/>
        <v>0</v>
      </c>
      <c r="N451" s="10">
        <f t="shared" si="324"/>
        <v>-5324.0547200000001</v>
      </c>
      <c r="O451" s="22">
        <f>J451+K451+M451+N451+L451</f>
        <v>52931.897299999997</v>
      </c>
    </row>
    <row r="452" spans="1:18" ht="18.75" x14ac:dyDescent="0.2">
      <c r="A452" s="24"/>
      <c r="B452" s="3" t="s">
        <v>39</v>
      </c>
      <c r="C452" s="11">
        <v>908</v>
      </c>
      <c r="D452" s="13" t="s">
        <v>4</v>
      </c>
      <c r="E452" s="13" t="s">
        <v>13</v>
      </c>
      <c r="F452" s="11"/>
      <c r="G452" s="12"/>
      <c r="H452" s="10">
        <f t="shared" ref="H452:N454" si="326">H453</f>
        <v>150</v>
      </c>
      <c r="I452" s="10">
        <f>I453+I462</f>
        <v>142.6</v>
      </c>
      <c r="J452" s="31">
        <f>J453+J462</f>
        <v>540.96199999999999</v>
      </c>
      <c r="K452" s="10">
        <f t="shared" ref="K452:N452" si="327">K453+K462</f>
        <v>-3</v>
      </c>
      <c r="L452" s="47">
        <f t="shared" ref="L452" si="328">L453+L462</f>
        <v>0</v>
      </c>
      <c r="M452" s="40">
        <f t="shared" si="327"/>
        <v>0</v>
      </c>
      <c r="N452" s="10">
        <f t="shared" si="327"/>
        <v>0</v>
      </c>
      <c r="O452" s="22">
        <f>O453+O462</f>
        <v>537.96199999999999</v>
      </c>
    </row>
    <row r="453" spans="1:18" ht="38.25" customHeight="1" x14ac:dyDescent="0.2">
      <c r="A453" s="24"/>
      <c r="B453" s="3" t="s">
        <v>389</v>
      </c>
      <c r="C453" s="11">
        <v>908</v>
      </c>
      <c r="D453" s="13" t="s">
        <v>4</v>
      </c>
      <c r="E453" s="13" t="s">
        <v>13</v>
      </c>
      <c r="F453" s="11" t="s">
        <v>208</v>
      </c>
      <c r="G453" s="12"/>
      <c r="H453" s="10">
        <f t="shared" si="326"/>
        <v>150</v>
      </c>
      <c r="I453" s="10">
        <f t="shared" si="326"/>
        <v>0</v>
      </c>
      <c r="J453" s="31">
        <f>J454+J459</f>
        <v>330.16200000000003</v>
      </c>
      <c r="K453" s="10">
        <f t="shared" si="326"/>
        <v>-3</v>
      </c>
      <c r="L453" s="47">
        <f t="shared" si="326"/>
        <v>0</v>
      </c>
      <c r="M453" s="40">
        <f t="shared" si="326"/>
        <v>0</v>
      </c>
      <c r="N453" s="10">
        <f t="shared" si="326"/>
        <v>0</v>
      </c>
      <c r="O453" s="22">
        <f>O454</f>
        <v>327.16200000000003</v>
      </c>
    </row>
    <row r="454" spans="1:18" ht="18.75" x14ac:dyDescent="0.2">
      <c r="A454" s="24"/>
      <c r="B454" s="3" t="s">
        <v>373</v>
      </c>
      <c r="C454" s="11">
        <v>908</v>
      </c>
      <c r="D454" s="13" t="s">
        <v>4</v>
      </c>
      <c r="E454" s="13" t="s">
        <v>13</v>
      </c>
      <c r="F454" s="11" t="s">
        <v>372</v>
      </c>
      <c r="G454" s="12"/>
      <c r="H454" s="10">
        <f t="shared" si="326"/>
        <v>150</v>
      </c>
      <c r="I454" s="10">
        <f t="shared" si="326"/>
        <v>0</v>
      </c>
      <c r="J454" s="31">
        <f t="shared" si="326"/>
        <v>150</v>
      </c>
      <c r="K454" s="10">
        <f>K455+K459</f>
        <v>-3</v>
      </c>
      <c r="L454" s="47">
        <f>L455+L459</f>
        <v>0</v>
      </c>
      <c r="M454" s="40">
        <f t="shared" ref="M454:O454" si="329">M455+M459</f>
        <v>0</v>
      </c>
      <c r="N454" s="10">
        <f t="shared" si="329"/>
        <v>0</v>
      </c>
      <c r="O454" s="22">
        <f t="shared" si="329"/>
        <v>327.16200000000003</v>
      </c>
    </row>
    <row r="455" spans="1:18" ht="37.5" x14ac:dyDescent="0.2">
      <c r="A455" s="24"/>
      <c r="B455" s="3" t="s">
        <v>98</v>
      </c>
      <c r="C455" s="11">
        <v>908</v>
      </c>
      <c r="D455" s="13" t="s">
        <v>4</v>
      </c>
      <c r="E455" s="13" t="s">
        <v>13</v>
      </c>
      <c r="F455" s="11" t="s">
        <v>370</v>
      </c>
      <c r="G455" s="12"/>
      <c r="H455" s="10">
        <f>H457</f>
        <v>150</v>
      </c>
      <c r="I455" s="10">
        <f>I457</f>
        <v>0</v>
      </c>
      <c r="J455" s="31">
        <f>J457+J456+J458</f>
        <v>150</v>
      </c>
      <c r="K455" s="10">
        <f t="shared" ref="K455:N455" si="330">K457+K456+K458</f>
        <v>-3</v>
      </c>
      <c r="L455" s="47">
        <f t="shared" ref="L455" si="331">L457+L456+L458</f>
        <v>0</v>
      </c>
      <c r="M455" s="40">
        <f t="shared" si="330"/>
        <v>0</v>
      </c>
      <c r="N455" s="10">
        <f t="shared" si="330"/>
        <v>0</v>
      </c>
      <c r="O455" s="22">
        <f>O456+O457+O458</f>
        <v>147</v>
      </c>
    </row>
    <row r="456" spans="1:18" ht="37.5" x14ac:dyDescent="0.2">
      <c r="A456" s="24"/>
      <c r="B456" s="3" t="s">
        <v>166</v>
      </c>
      <c r="C456" s="11">
        <v>908</v>
      </c>
      <c r="D456" s="13" t="s">
        <v>4</v>
      </c>
      <c r="E456" s="13" t="s">
        <v>13</v>
      </c>
      <c r="F456" s="11" t="s">
        <v>370</v>
      </c>
      <c r="G456" s="12">
        <v>200</v>
      </c>
      <c r="H456" s="10"/>
      <c r="I456" s="10"/>
      <c r="J456" s="31">
        <v>50</v>
      </c>
      <c r="K456" s="38">
        <v>-3</v>
      </c>
      <c r="L456" s="45"/>
      <c r="M456" s="38"/>
      <c r="N456" s="22"/>
      <c r="O456" s="22">
        <f>J456+K456+M456+N456+L456</f>
        <v>47</v>
      </c>
    </row>
    <row r="457" spans="1:18" ht="18.75" x14ac:dyDescent="0.2">
      <c r="A457" s="24"/>
      <c r="B457" s="3" t="s">
        <v>12</v>
      </c>
      <c r="C457" s="11">
        <v>908</v>
      </c>
      <c r="D457" s="13" t="s">
        <v>4</v>
      </c>
      <c r="E457" s="13" t="s">
        <v>13</v>
      </c>
      <c r="F457" s="11" t="s">
        <v>370</v>
      </c>
      <c r="G457" s="12">
        <v>300</v>
      </c>
      <c r="H457" s="10">
        <v>150</v>
      </c>
      <c r="I457" s="10"/>
      <c r="J457" s="31">
        <v>5</v>
      </c>
      <c r="K457" s="22"/>
      <c r="L457" s="45"/>
      <c r="M457" s="38"/>
      <c r="N457" s="22"/>
      <c r="O457" s="22">
        <f t="shared" ref="O457:O458" si="332">J457+K457+M457+N457+L457</f>
        <v>5</v>
      </c>
    </row>
    <row r="458" spans="1:18" ht="18.75" x14ac:dyDescent="0.2">
      <c r="A458" s="24"/>
      <c r="B458" s="3" t="s">
        <v>18</v>
      </c>
      <c r="C458" s="11">
        <v>908</v>
      </c>
      <c r="D458" s="13" t="s">
        <v>4</v>
      </c>
      <c r="E458" s="13" t="s">
        <v>13</v>
      </c>
      <c r="F458" s="11" t="s">
        <v>370</v>
      </c>
      <c r="G458" s="12">
        <v>800</v>
      </c>
      <c r="H458" s="10"/>
      <c r="I458" s="10"/>
      <c r="J458" s="31">
        <v>95</v>
      </c>
      <c r="K458" s="22"/>
      <c r="L458" s="45"/>
      <c r="M458" s="38"/>
      <c r="N458" s="22"/>
      <c r="O458" s="22">
        <f t="shared" si="332"/>
        <v>95</v>
      </c>
    </row>
    <row r="459" spans="1:18" ht="18.75" x14ac:dyDescent="0.2">
      <c r="A459" s="24"/>
      <c r="B459" s="3" t="s">
        <v>475</v>
      </c>
      <c r="C459" s="11">
        <v>908</v>
      </c>
      <c r="D459" s="13" t="s">
        <v>4</v>
      </c>
      <c r="E459" s="13" t="s">
        <v>13</v>
      </c>
      <c r="F459" s="11" t="s">
        <v>368</v>
      </c>
      <c r="G459" s="12"/>
      <c r="H459" s="10"/>
      <c r="I459" s="10"/>
      <c r="J459" s="31">
        <f t="shared" ref="J459:L460" si="333">J460</f>
        <v>180.16200000000001</v>
      </c>
      <c r="K459" s="22">
        <f t="shared" si="333"/>
        <v>0</v>
      </c>
      <c r="L459" s="45">
        <f t="shared" si="333"/>
        <v>0</v>
      </c>
      <c r="M459" s="38">
        <f t="shared" ref="M459:O460" si="334">M460</f>
        <v>0</v>
      </c>
      <c r="N459" s="22">
        <f t="shared" si="334"/>
        <v>0</v>
      </c>
      <c r="O459" s="22">
        <f t="shared" si="334"/>
        <v>180.16200000000001</v>
      </c>
    </row>
    <row r="460" spans="1:18" ht="37.5" x14ac:dyDescent="0.2">
      <c r="A460" s="24"/>
      <c r="B460" s="3" t="s">
        <v>494</v>
      </c>
      <c r="C460" s="11">
        <v>908</v>
      </c>
      <c r="D460" s="13" t="s">
        <v>4</v>
      </c>
      <c r="E460" s="13" t="s">
        <v>13</v>
      </c>
      <c r="F460" s="11" t="s">
        <v>493</v>
      </c>
      <c r="G460" s="12"/>
      <c r="H460" s="10"/>
      <c r="I460" s="10"/>
      <c r="J460" s="31">
        <f t="shared" si="333"/>
        <v>180.16200000000001</v>
      </c>
      <c r="K460" s="22">
        <f t="shared" si="333"/>
        <v>0</v>
      </c>
      <c r="L460" s="45">
        <f t="shared" si="333"/>
        <v>0</v>
      </c>
      <c r="M460" s="38">
        <f t="shared" si="334"/>
        <v>0</v>
      </c>
      <c r="N460" s="22">
        <f t="shared" si="334"/>
        <v>0</v>
      </c>
      <c r="O460" s="22">
        <f t="shared" si="334"/>
        <v>180.16200000000001</v>
      </c>
    </row>
    <row r="461" spans="1:18" ht="37.5" x14ac:dyDescent="0.2">
      <c r="A461" s="24"/>
      <c r="B461" s="3" t="s">
        <v>166</v>
      </c>
      <c r="C461" s="11">
        <v>908</v>
      </c>
      <c r="D461" s="13" t="s">
        <v>4</v>
      </c>
      <c r="E461" s="13" t="s">
        <v>13</v>
      </c>
      <c r="F461" s="11" t="s">
        <v>493</v>
      </c>
      <c r="G461" s="12">
        <v>200</v>
      </c>
      <c r="H461" s="10"/>
      <c r="I461" s="10"/>
      <c r="J461" s="31">
        <v>180.16200000000001</v>
      </c>
      <c r="K461" s="22">
        <v>0</v>
      </c>
      <c r="L461" s="45"/>
      <c r="M461" s="38">
        <v>0</v>
      </c>
      <c r="N461" s="22">
        <v>0</v>
      </c>
      <c r="O461" s="22">
        <f>J461+K461+M461+N461+L461</f>
        <v>180.16200000000001</v>
      </c>
      <c r="R461" s="54"/>
    </row>
    <row r="462" spans="1:18" ht="18.75" x14ac:dyDescent="0.2">
      <c r="A462" s="24"/>
      <c r="B462" s="3" t="s">
        <v>26</v>
      </c>
      <c r="C462" s="11">
        <v>908</v>
      </c>
      <c r="D462" s="13" t="s">
        <v>4</v>
      </c>
      <c r="E462" s="13" t="s">
        <v>13</v>
      </c>
      <c r="F462" s="11" t="s">
        <v>131</v>
      </c>
      <c r="G462" s="12"/>
      <c r="H462" s="10"/>
      <c r="I462" s="10">
        <f>I463</f>
        <v>142.6</v>
      </c>
      <c r="J462" s="31">
        <f>J463</f>
        <v>210.8</v>
      </c>
      <c r="K462" s="10">
        <f t="shared" ref="K462:N462" si="335">K463</f>
        <v>0</v>
      </c>
      <c r="L462" s="47">
        <f t="shared" si="335"/>
        <v>0</v>
      </c>
      <c r="M462" s="40">
        <f t="shared" si="335"/>
        <v>0</v>
      </c>
      <c r="N462" s="10">
        <f t="shared" si="335"/>
        <v>0</v>
      </c>
      <c r="O462" s="22">
        <f>O463</f>
        <v>210.8</v>
      </c>
    </row>
    <row r="463" spans="1:18" ht="37.5" x14ac:dyDescent="0.2">
      <c r="A463" s="24"/>
      <c r="B463" s="3" t="s">
        <v>407</v>
      </c>
      <c r="C463" s="11">
        <v>908</v>
      </c>
      <c r="D463" s="13" t="s">
        <v>4</v>
      </c>
      <c r="E463" s="13" t="s">
        <v>13</v>
      </c>
      <c r="F463" s="11" t="s">
        <v>406</v>
      </c>
      <c r="G463" s="12"/>
      <c r="H463" s="10"/>
      <c r="I463" s="10">
        <f>I465</f>
        <v>142.6</v>
      </c>
      <c r="J463" s="31">
        <f>J465+J464</f>
        <v>210.8</v>
      </c>
      <c r="K463" s="10">
        <f t="shared" ref="K463:N463" si="336">K465+K464</f>
        <v>0</v>
      </c>
      <c r="L463" s="47">
        <f t="shared" ref="L463" si="337">L465+L464</f>
        <v>0</v>
      </c>
      <c r="M463" s="40">
        <f t="shared" si="336"/>
        <v>0</v>
      </c>
      <c r="N463" s="10">
        <f t="shared" si="336"/>
        <v>0</v>
      </c>
      <c r="O463" s="22">
        <f>O464</f>
        <v>210.8</v>
      </c>
    </row>
    <row r="464" spans="1:18" ht="37.5" x14ac:dyDescent="0.2">
      <c r="A464" s="24"/>
      <c r="B464" s="3" t="s">
        <v>166</v>
      </c>
      <c r="C464" s="11">
        <v>908</v>
      </c>
      <c r="D464" s="13" t="s">
        <v>4</v>
      </c>
      <c r="E464" s="13" t="s">
        <v>13</v>
      </c>
      <c r="F464" s="11" t="s">
        <v>406</v>
      </c>
      <c r="G464" s="12">
        <v>200</v>
      </c>
      <c r="H464" s="10"/>
      <c r="I464" s="10"/>
      <c r="J464" s="31">
        <v>210.8</v>
      </c>
      <c r="K464" s="10">
        <v>0</v>
      </c>
      <c r="L464" s="47"/>
      <c r="M464" s="40"/>
      <c r="N464" s="10">
        <v>0</v>
      </c>
      <c r="O464" s="22">
        <f>J464+K464+M464+N464+L464</f>
        <v>210.8</v>
      </c>
    </row>
    <row r="465" spans="1:15" ht="21" hidden="1" customHeight="1" x14ac:dyDescent="0.2">
      <c r="A465" s="24"/>
      <c r="B465" s="3" t="s">
        <v>116</v>
      </c>
      <c r="C465" s="11">
        <v>908</v>
      </c>
      <c r="D465" s="13" t="s">
        <v>4</v>
      </c>
      <c r="E465" s="13" t="s">
        <v>13</v>
      </c>
      <c r="F465" s="11" t="s">
        <v>406</v>
      </c>
      <c r="G465" s="12">
        <v>500</v>
      </c>
      <c r="H465" s="10"/>
      <c r="I465" s="10">
        <v>142.6</v>
      </c>
      <c r="J465" s="31">
        <v>0</v>
      </c>
      <c r="K465" s="22">
        <v>0</v>
      </c>
      <c r="L465" s="45"/>
      <c r="M465" s="38"/>
      <c r="N465" s="22">
        <v>0</v>
      </c>
      <c r="O465" s="22">
        <f t="shared" si="286"/>
        <v>0</v>
      </c>
    </row>
    <row r="466" spans="1:15" ht="18.75" x14ac:dyDescent="0.2">
      <c r="A466" s="24"/>
      <c r="B466" s="3" t="s">
        <v>209</v>
      </c>
      <c r="C466" s="11">
        <v>908</v>
      </c>
      <c r="D466" s="13" t="s">
        <v>4</v>
      </c>
      <c r="E466" s="13" t="s">
        <v>30</v>
      </c>
      <c r="F466" s="11"/>
      <c r="G466" s="12"/>
      <c r="H466" s="10">
        <f t="shared" ref="H466:N469" si="338">H467</f>
        <v>746.3</v>
      </c>
      <c r="I466" s="10">
        <f t="shared" si="338"/>
        <v>0</v>
      </c>
      <c r="J466" s="31">
        <f t="shared" si="338"/>
        <v>1166.4627800000001</v>
      </c>
      <c r="K466" s="10">
        <f t="shared" si="338"/>
        <v>0</v>
      </c>
      <c r="L466" s="47">
        <f t="shared" si="338"/>
        <v>0</v>
      </c>
      <c r="M466" s="40">
        <f t="shared" si="338"/>
        <v>0</v>
      </c>
      <c r="N466" s="10">
        <f t="shared" si="338"/>
        <v>0</v>
      </c>
      <c r="O466" s="22">
        <f>O467</f>
        <v>1166.4627800000001</v>
      </c>
    </row>
    <row r="467" spans="1:15" ht="37.5" x14ac:dyDescent="0.2">
      <c r="A467" s="24"/>
      <c r="B467" s="3" t="s">
        <v>72</v>
      </c>
      <c r="C467" s="11">
        <v>908</v>
      </c>
      <c r="D467" s="13" t="s">
        <v>4</v>
      </c>
      <c r="E467" s="13" t="s">
        <v>30</v>
      </c>
      <c r="F467" s="11" t="s">
        <v>155</v>
      </c>
      <c r="G467" s="12"/>
      <c r="H467" s="10">
        <f t="shared" si="338"/>
        <v>746.3</v>
      </c>
      <c r="I467" s="10">
        <f t="shared" si="338"/>
        <v>0</v>
      </c>
      <c r="J467" s="31">
        <f t="shared" si="338"/>
        <v>1166.4627800000001</v>
      </c>
      <c r="K467" s="10">
        <f t="shared" si="338"/>
        <v>0</v>
      </c>
      <c r="L467" s="47">
        <f t="shared" si="338"/>
        <v>0</v>
      </c>
      <c r="M467" s="40">
        <f t="shared" si="338"/>
        <v>0</v>
      </c>
      <c r="N467" s="10">
        <f t="shared" si="338"/>
        <v>0</v>
      </c>
      <c r="O467" s="22">
        <f>O468</f>
        <v>1166.4627800000001</v>
      </c>
    </row>
    <row r="468" spans="1:15" ht="37.5" x14ac:dyDescent="0.2">
      <c r="A468" s="24"/>
      <c r="B468" s="3" t="s">
        <v>293</v>
      </c>
      <c r="C468" s="11">
        <v>908</v>
      </c>
      <c r="D468" s="13" t="s">
        <v>4</v>
      </c>
      <c r="E468" s="13" t="s">
        <v>30</v>
      </c>
      <c r="F468" s="11" t="s">
        <v>220</v>
      </c>
      <c r="G468" s="12"/>
      <c r="H468" s="10">
        <f t="shared" si="338"/>
        <v>746.3</v>
      </c>
      <c r="I468" s="10">
        <f t="shared" si="338"/>
        <v>0</v>
      </c>
      <c r="J468" s="31">
        <f t="shared" si="338"/>
        <v>1166.4627800000001</v>
      </c>
      <c r="K468" s="10">
        <f t="shared" si="338"/>
        <v>0</v>
      </c>
      <c r="L468" s="47">
        <f t="shared" si="338"/>
        <v>0</v>
      </c>
      <c r="M468" s="40">
        <f t="shared" si="338"/>
        <v>0</v>
      </c>
      <c r="N468" s="10">
        <f t="shared" si="338"/>
        <v>0</v>
      </c>
      <c r="O468" s="22">
        <f>O469</f>
        <v>1166.4627800000001</v>
      </c>
    </row>
    <row r="469" spans="1:15" ht="37.5" x14ac:dyDescent="0.2">
      <c r="A469" s="24"/>
      <c r="B469" s="3" t="s">
        <v>294</v>
      </c>
      <c r="C469" s="11">
        <v>908</v>
      </c>
      <c r="D469" s="13" t="s">
        <v>4</v>
      </c>
      <c r="E469" s="13" t="s">
        <v>30</v>
      </c>
      <c r="F469" s="11" t="s">
        <v>291</v>
      </c>
      <c r="G469" s="12"/>
      <c r="H469" s="10">
        <f t="shared" si="338"/>
        <v>746.3</v>
      </c>
      <c r="I469" s="10">
        <f t="shared" si="338"/>
        <v>0</v>
      </c>
      <c r="J469" s="31">
        <f t="shared" si="338"/>
        <v>1166.4627800000001</v>
      </c>
      <c r="K469" s="10">
        <f t="shared" si="338"/>
        <v>0</v>
      </c>
      <c r="L469" s="47">
        <f t="shared" si="338"/>
        <v>0</v>
      </c>
      <c r="M469" s="40">
        <f t="shared" si="338"/>
        <v>0</v>
      </c>
      <c r="N469" s="10">
        <f t="shared" si="338"/>
        <v>0</v>
      </c>
      <c r="O469" s="22">
        <f>O470</f>
        <v>1166.4627800000001</v>
      </c>
    </row>
    <row r="470" spans="1:15" ht="18.75" x14ac:dyDescent="0.2">
      <c r="A470" s="24"/>
      <c r="B470" s="3" t="s">
        <v>18</v>
      </c>
      <c r="C470" s="11">
        <v>908</v>
      </c>
      <c r="D470" s="13" t="s">
        <v>4</v>
      </c>
      <c r="E470" s="13" t="s">
        <v>30</v>
      </c>
      <c r="F470" s="11" t="s">
        <v>291</v>
      </c>
      <c r="G470" s="12">
        <v>800</v>
      </c>
      <c r="H470" s="10">
        <v>746.3</v>
      </c>
      <c r="I470" s="10"/>
      <c r="J470" s="31">
        <v>1166.4627800000001</v>
      </c>
      <c r="K470" s="22">
        <v>0</v>
      </c>
      <c r="L470" s="45"/>
      <c r="M470" s="38"/>
      <c r="N470" s="22"/>
      <c r="O470" s="22">
        <f>J470+K470+M470+N470+L470</f>
        <v>1166.4627800000001</v>
      </c>
    </row>
    <row r="471" spans="1:15" ht="18.75" x14ac:dyDescent="0.2">
      <c r="A471" s="24"/>
      <c r="B471" s="3" t="s">
        <v>127</v>
      </c>
      <c r="C471" s="11">
        <v>908</v>
      </c>
      <c r="D471" s="13" t="s">
        <v>4</v>
      </c>
      <c r="E471" s="13" t="s">
        <v>14</v>
      </c>
      <c r="F471" s="11"/>
      <c r="G471" s="12"/>
      <c r="H471" s="10">
        <f>H472+H479</f>
        <v>475.6</v>
      </c>
      <c r="I471" s="10">
        <f t="shared" ref="I471" si="339">I472+I479</f>
        <v>35459.5</v>
      </c>
      <c r="J471" s="31">
        <f>J472+J479+J476</f>
        <v>55697.773779999996</v>
      </c>
      <c r="K471" s="10">
        <f t="shared" ref="K471:O471" si="340">K472+K479+K476</f>
        <v>0</v>
      </c>
      <c r="L471" s="47">
        <f t="shared" si="340"/>
        <v>0</v>
      </c>
      <c r="M471" s="40">
        <f t="shared" si="340"/>
        <v>0</v>
      </c>
      <c r="N471" s="10">
        <f t="shared" si="340"/>
        <v>-5324.0547200000001</v>
      </c>
      <c r="O471" s="22">
        <f t="shared" si="340"/>
        <v>50373.719059999996</v>
      </c>
    </row>
    <row r="472" spans="1:15" ht="37.5" x14ac:dyDescent="0.2">
      <c r="A472" s="24"/>
      <c r="B472" s="3" t="s">
        <v>115</v>
      </c>
      <c r="C472" s="11">
        <v>908</v>
      </c>
      <c r="D472" s="13" t="s">
        <v>4</v>
      </c>
      <c r="E472" s="13" t="s">
        <v>14</v>
      </c>
      <c r="F472" s="11" t="s">
        <v>202</v>
      </c>
      <c r="G472" s="12"/>
      <c r="H472" s="10">
        <f t="shared" ref="H472:N474" si="341">H473</f>
        <v>475.6</v>
      </c>
      <c r="I472" s="10">
        <f t="shared" si="341"/>
        <v>0</v>
      </c>
      <c r="J472" s="31">
        <f t="shared" si="341"/>
        <v>1021.21378</v>
      </c>
      <c r="K472" s="10">
        <f t="shared" si="341"/>
        <v>0</v>
      </c>
      <c r="L472" s="47">
        <f t="shared" si="341"/>
        <v>0</v>
      </c>
      <c r="M472" s="40">
        <f t="shared" si="341"/>
        <v>0</v>
      </c>
      <c r="N472" s="10">
        <f t="shared" si="341"/>
        <v>0</v>
      </c>
      <c r="O472" s="22">
        <f>O473</f>
        <v>1021.21378</v>
      </c>
    </row>
    <row r="473" spans="1:15" ht="38.25" customHeight="1" x14ac:dyDescent="0.2">
      <c r="A473" s="24"/>
      <c r="B473" s="3" t="s">
        <v>459</v>
      </c>
      <c r="C473" s="11">
        <v>908</v>
      </c>
      <c r="D473" s="13" t="s">
        <v>4</v>
      </c>
      <c r="E473" s="13" t="s">
        <v>14</v>
      </c>
      <c r="F473" s="11" t="s">
        <v>203</v>
      </c>
      <c r="G473" s="12"/>
      <c r="H473" s="10">
        <f t="shared" si="341"/>
        <v>475.6</v>
      </c>
      <c r="I473" s="10">
        <f t="shared" si="341"/>
        <v>0</v>
      </c>
      <c r="J473" s="31">
        <f t="shared" si="341"/>
        <v>1021.21378</v>
      </c>
      <c r="K473" s="10">
        <f t="shared" si="341"/>
        <v>0</v>
      </c>
      <c r="L473" s="47">
        <f t="shared" si="341"/>
        <v>0</v>
      </c>
      <c r="M473" s="40">
        <f t="shared" si="341"/>
        <v>0</v>
      </c>
      <c r="N473" s="10">
        <f t="shared" si="341"/>
        <v>0</v>
      </c>
      <c r="O473" s="22">
        <f>O474</f>
        <v>1021.21378</v>
      </c>
    </row>
    <row r="474" spans="1:15" ht="54" customHeight="1" x14ac:dyDescent="0.2">
      <c r="A474" s="24"/>
      <c r="B474" s="3" t="s">
        <v>337</v>
      </c>
      <c r="C474" s="11">
        <v>908</v>
      </c>
      <c r="D474" s="13" t="s">
        <v>4</v>
      </c>
      <c r="E474" s="13" t="s">
        <v>14</v>
      </c>
      <c r="F474" s="11" t="s">
        <v>336</v>
      </c>
      <c r="G474" s="12"/>
      <c r="H474" s="10">
        <f t="shared" si="341"/>
        <v>475.6</v>
      </c>
      <c r="I474" s="10">
        <f t="shared" si="341"/>
        <v>0</v>
      </c>
      <c r="J474" s="31">
        <f t="shared" si="341"/>
        <v>1021.21378</v>
      </c>
      <c r="K474" s="10">
        <f t="shared" si="341"/>
        <v>0</v>
      </c>
      <c r="L474" s="47">
        <f t="shared" si="341"/>
        <v>0</v>
      </c>
      <c r="M474" s="40">
        <f t="shared" si="341"/>
        <v>0</v>
      </c>
      <c r="N474" s="10">
        <f t="shared" si="341"/>
        <v>0</v>
      </c>
      <c r="O474" s="22">
        <f>O475</f>
        <v>1021.21378</v>
      </c>
    </row>
    <row r="475" spans="1:15" ht="37.5" x14ac:dyDescent="0.2">
      <c r="A475" s="24"/>
      <c r="B475" s="3" t="s">
        <v>166</v>
      </c>
      <c r="C475" s="11">
        <v>908</v>
      </c>
      <c r="D475" s="13" t="s">
        <v>4</v>
      </c>
      <c r="E475" s="13" t="s">
        <v>14</v>
      </c>
      <c r="F475" s="11" t="s">
        <v>336</v>
      </c>
      <c r="G475" s="12">
        <v>200</v>
      </c>
      <c r="H475" s="10">
        <v>475.6</v>
      </c>
      <c r="I475" s="10"/>
      <c r="J475" s="31">
        <v>1021.21378</v>
      </c>
      <c r="K475" s="22">
        <v>0</v>
      </c>
      <c r="L475" s="45">
        <v>0</v>
      </c>
      <c r="M475" s="38"/>
      <c r="N475" s="22"/>
      <c r="O475" s="22">
        <f>J475+K475+M475+N475+L475</f>
        <v>1021.21378</v>
      </c>
    </row>
    <row r="476" spans="1:15" ht="36.75" customHeight="1" x14ac:dyDescent="0.2">
      <c r="A476" s="24"/>
      <c r="B476" s="3" t="s">
        <v>389</v>
      </c>
      <c r="C476" s="11">
        <v>908</v>
      </c>
      <c r="D476" s="13" t="s">
        <v>4</v>
      </c>
      <c r="E476" s="13" t="s">
        <v>14</v>
      </c>
      <c r="F476" s="11" t="s">
        <v>208</v>
      </c>
      <c r="G476" s="12"/>
      <c r="H476" s="10"/>
      <c r="I476" s="10"/>
      <c r="J476" s="31">
        <f>J477</f>
        <v>720</v>
      </c>
      <c r="K476" s="10">
        <f t="shared" ref="K476:O476" si="342">K477</f>
        <v>0</v>
      </c>
      <c r="L476" s="47">
        <f t="shared" si="342"/>
        <v>0</v>
      </c>
      <c r="M476" s="40">
        <f t="shared" si="342"/>
        <v>0</v>
      </c>
      <c r="N476" s="10">
        <f t="shared" si="342"/>
        <v>0</v>
      </c>
      <c r="O476" s="22">
        <f t="shared" si="342"/>
        <v>720</v>
      </c>
    </row>
    <row r="477" spans="1:15" ht="37.5" x14ac:dyDescent="0.2">
      <c r="A477" s="24"/>
      <c r="B477" s="32" t="s">
        <v>505</v>
      </c>
      <c r="C477" s="51">
        <v>908</v>
      </c>
      <c r="D477" s="52" t="s">
        <v>4</v>
      </c>
      <c r="E477" s="52" t="s">
        <v>14</v>
      </c>
      <c r="F477" s="51" t="s">
        <v>504</v>
      </c>
      <c r="G477" s="53"/>
      <c r="H477" s="10"/>
      <c r="I477" s="10"/>
      <c r="J477" s="31">
        <f>J478</f>
        <v>720</v>
      </c>
      <c r="K477" s="22"/>
      <c r="L477" s="45"/>
      <c r="M477" s="38">
        <f>M478</f>
        <v>0</v>
      </c>
      <c r="N477" s="22">
        <f>N478</f>
        <v>0</v>
      </c>
      <c r="O477" s="22">
        <f>O478</f>
        <v>720</v>
      </c>
    </row>
    <row r="478" spans="1:15" ht="18.75" x14ac:dyDescent="0.2">
      <c r="A478" s="24"/>
      <c r="B478" s="32" t="s">
        <v>116</v>
      </c>
      <c r="C478" s="51">
        <v>908</v>
      </c>
      <c r="D478" s="52" t="s">
        <v>4</v>
      </c>
      <c r="E478" s="52" t="s">
        <v>14</v>
      </c>
      <c r="F478" s="51" t="s">
        <v>504</v>
      </c>
      <c r="G478" s="53">
        <v>500</v>
      </c>
      <c r="H478" s="10"/>
      <c r="I478" s="10"/>
      <c r="J478" s="31">
        <v>720</v>
      </c>
      <c r="K478" s="22"/>
      <c r="L478" s="45"/>
      <c r="M478" s="38">
        <v>0</v>
      </c>
      <c r="N478" s="22"/>
      <c r="O478" s="22">
        <f>J478+K478+L478+M478+N478</f>
        <v>720</v>
      </c>
    </row>
    <row r="479" spans="1:15" ht="18.75" x14ac:dyDescent="0.2">
      <c r="A479" s="24"/>
      <c r="B479" s="3" t="s">
        <v>26</v>
      </c>
      <c r="C479" s="11">
        <v>908</v>
      </c>
      <c r="D479" s="13" t="s">
        <v>4</v>
      </c>
      <c r="E479" s="13" t="s">
        <v>14</v>
      </c>
      <c r="F479" s="11" t="s">
        <v>131</v>
      </c>
      <c r="G479" s="12"/>
      <c r="H479" s="10">
        <f t="shared" ref="H479:N480" si="343">H480</f>
        <v>0</v>
      </c>
      <c r="I479" s="10">
        <f t="shared" si="343"/>
        <v>35459.5</v>
      </c>
      <c r="J479" s="31">
        <f t="shared" si="343"/>
        <v>53956.56</v>
      </c>
      <c r="K479" s="10">
        <f t="shared" si="343"/>
        <v>0</v>
      </c>
      <c r="L479" s="47">
        <f t="shared" si="343"/>
        <v>0</v>
      </c>
      <c r="M479" s="40">
        <f t="shared" si="343"/>
        <v>0</v>
      </c>
      <c r="N479" s="10">
        <f t="shared" si="343"/>
        <v>-5324.0547200000001</v>
      </c>
      <c r="O479" s="22">
        <f>O480</f>
        <v>48632.505279999998</v>
      </c>
    </row>
    <row r="480" spans="1:15" ht="37.5" x14ac:dyDescent="0.2">
      <c r="A480" s="24"/>
      <c r="B480" s="3" t="s">
        <v>399</v>
      </c>
      <c r="C480" s="11">
        <v>908</v>
      </c>
      <c r="D480" s="13" t="s">
        <v>4</v>
      </c>
      <c r="E480" s="13" t="s">
        <v>14</v>
      </c>
      <c r="F480" s="11" t="s">
        <v>410</v>
      </c>
      <c r="G480" s="12"/>
      <c r="H480" s="10">
        <f t="shared" si="343"/>
        <v>0</v>
      </c>
      <c r="I480" s="10">
        <f t="shared" si="343"/>
        <v>35459.5</v>
      </c>
      <c r="J480" s="31">
        <f t="shared" si="343"/>
        <v>53956.56</v>
      </c>
      <c r="K480" s="10">
        <f t="shared" si="343"/>
        <v>0</v>
      </c>
      <c r="L480" s="47">
        <f t="shared" si="343"/>
        <v>0</v>
      </c>
      <c r="M480" s="40">
        <f t="shared" si="343"/>
        <v>0</v>
      </c>
      <c r="N480" s="10">
        <f t="shared" si="343"/>
        <v>-5324.0547200000001</v>
      </c>
      <c r="O480" s="22">
        <f>O481</f>
        <v>48632.505279999998</v>
      </c>
    </row>
    <row r="481" spans="1:15" ht="18.75" x14ac:dyDescent="0.2">
      <c r="A481" s="24"/>
      <c r="B481" s="3" t="s">
        <v>116</v>
      </c>
      <c r="C481" s="11">
        <v>908</v>
      </c>
      <c r="D481" s="13" t="s">
        <v>4</v>
      </c>
      <c r="E481" s="13" t="s">
        <v>14</v>
      </c>
      <c r="F481" s="11" t="s">
        <v>410</v>
      </c>
      <c r="G481" s="12">
        <v>500</v>
      </c>
      <c r="H481" s="10">
        <v>0</v>
      </c>
      <c r="I481" s="10">
        <v>35459.5</v>
      </c>
      <c r="J481" s="31">
        <v>53956.56</v>
      </c>
      <c r="K481" s="22"/>
      <c r="L481" s="45"/>
      <c r="M481" s="38"/>
      <c r="N481" s="38">
        <v>-5324.0547200000001</v>
      </c>
      <c r="O481" s="22">
        <f>J481+K481+M481+N481+L481</f>
        <v>48632.505279999998</v>
      </c>
    </row>
    <row r="482" spans="1:15" ht="18.75" x14ac:dyDescent="0.2">
      <c r="A482" s="24"/>
      <c r="B482" s="3" t="s">
        <v>40</v>
      </c>
      <c r="C482" s="11">
        <v>908</v>
      </c>
      <c r="D482" s="13" t="s">
        <v>4</v>
      </c>
      <c r="E482" s="13" t="s">
        <v>41</v>
      </c>
      <c r="F482" s="11"/>
      <c r="G482" s="12"/>
      <c r="H482" s="10">
        <f>H492+H488+H483</f>
        <v>1325</v>
      </c>
      <c r="I482" s="10">
        <f t="shared" ref="I482:J482" si="344">I492+I488+I483</f>
        <v>0</v>
      </c>
      <c r="J482" s="31">
        <f t="shared" si="344"/>
        <v>853.75346000000002</v>
      </c>
      <c r="K482" s="10">
        <f t="shared" ref="K482:N482" si="345">K492+K488+K483</f>
        <v>0</v>
      </c>
      <c r="L482" s="47">
        <f t="shared" ref="L482" si="346">L492+L488+L483</f>
        <v>0</v>
      </c>
      <c r="M482" s="40">
        <f t="shared" si="345"/>
        <v>0</v>
      </c>
      <c r="N482" s="10">
        <f t="shared" si="345"/>
        <v>0</v>
      </c>
      <c r="O482" s="22">
        <f>O483+O488+O492</f>
        <v>853.75346000000002</v>
      </c>
    </row>
    <row r="483" spans="1:15" ht="56.25" hidden="1" x14ac:dyDescent="0.2">
      <c r="A483" s="24"/>
      <c r="B483" s="3" t="s">
        <v>394</v>
      </c>
      <c r="C483" s="11">
        <v>908</v>
      </c>
      <c r="D483" s="13" t="s">
        <v>4</v>
      </c>
      <c r="E483" s="13" t="s">
        <v>41</v>
      </c>
      <c r="F483" s="11" t="s">
        <v>393</v>
      </c>
      <c r="G483" s="12"/>
      <c r="H483" s="10">
        <f>H484+H486</f>
        <v>15</v>
      </c>
      <c r="I483" s="10">
        <f>I484</f>
        <v>0</v>
      </c>
      <c r="J483" s="31">
        <f>J484+J486</f>
        <v>0</v>
      </c>
      <c r="K483" s="10">
        <f t="shared" ref="K483:N483" si="347">K484+K486</f>
        <v>0</v>
      </c>
      <c r="L483" s="47">
        <f t="shared" ref="L483" si="348">L484+L486</f>
        <v>0</v>
      </c>
      <c r="M483" s="40">
        <f t="shared" si="347"/>
        <v>0</v>
      </c>
      <c r="N483" s="10">
        <f t="shared" si="347"/>
        <v>0</v>
      </c>
      <c r="O483" s="22">
        <f>O484+O486</f>
        <v>0</v>
      </c>
    </row>
    <row r="484" spans="1:15" ht="37.5" hidden="1" x14ac:dyDescent="0.2">
      <c r="A484" s="24"/>
      <c r="B484" s="3" t="s">
        <v>422</v>
      </c>
      <c r="C484" s="11">
        <v>908</v>
      </c>
      <c r="D484" s="13" t="s">
        <v>4</v>
      </c>
      <c r="E484" s="13" t="s">
        <v>41</v>
      </c>
      <c r="F484" s="11" t="s">
        <v>395</v>
      </c>
      <c r="G484" s="12"/>
      <c r="H484" s="10">
        <f>H485</f>
        <v>10</v>
      </c>
      <c r="I484" s="10">
        <f>I485</f>
        <v>0</v>
      </c>
      <c r="J484" s="31">
        <f>J485</f>
        <v>0</v>
      </c>
      <c r="K484" s="10">
        <f t="shared" ref="K484:N484" si="349">K485</f>
        <v>0</v>
      </c>
      <c r="L484" s="47">
        <f t="shared" si="349"/>
        <v>0</v>
      </c>
      <c r="M484" s="40">
        <f t="shared" si="349"/>
        <v>0</v>
      </c>
      <c r="N484" s="10">
        <f t="shared" si="349"/>
        <v>0</v>
      </c>
      <c r="O484" s="22">
        <f>O485</f>
        <v>0</v>
      </c>
    </row>
    <row r="485" spans="1:15" ht="37.5" hidden="1" x14ac:dyDescent="0.2">
      <c r="A485" s="24"/>
      <c r="B485" s="3" t="s">
        <v>166</v>
      </c>
      <c r="C485" s="11">
        <v>908</v>
      </c>
      <c r="D485" s="13" t="s">
        <v>4</v>
      </c>
      <c r="E485" s="13" t="s">
        <v>41</v>
      </c>
      <c r="F485" s="11" t="s">
        <v>395</v>
      </c>
      <c r="G485" s="12">
        <v>200</v>
      </c>
      <c r="H485" s="10">
        <v>10</v>
      </c>
      <c r="I485" s="10"/>
      <c r="J485" s="31">
        <v>0</v>
      </c>
      <c r="K485" s="22">
        <v>0</v>
      </c>
      <c r="L485" s="45"/>
      <c r="M485" s="38"/>
      <c r="N485" s="22"/>
      <c r="O485" s="22">
        <f>J485+K485+M485+N485+L485</f>
        <v>0</v>
      </c>
    </row>
    <row r="486" spans="1:15" ht="37.5" hidden="1" x14ac:dyDescent="0.2">
      <c r="A486" s="24"/>
      <c r="B486" s="3" t="s">
        <v>423</v>
      </c>
      <c r="C486" s="11">
        <v>908</v>
      </c>
      <c r="D486" s="13" t="s">
        <v>4</v>
      </c>
      <c r="E486" s="13" t="s">
        <v>41</v>
      </c>
      <c r="F486" s="11" t="s">
        <v>396</v>
      </c>
      <c r="G486" s="12"/>
      <c r="H486" s="10">
        <f>H487</f>
        <v>5</v>
      </c>
      <c r="I486" s="10">
        <f t="shared" ref="I486:N486" si="350">I487</f>
        <v>0</v>
      </c>
      <c r="J486" s="31">
        <f t="shared" si="350"/>
        <v>0</v>
      </c>
      <c r="K486" s="10">
        <f t="shared" si="350"/>
        <v>0</v>
      </c>
      <c r="L486" s="47">
        <f t="shared" si="350"/>
        <v>0</v>
      </c>
      <c r="M486" s="40">
        <f t="shared" si="350"/>
        <v>0</v>
      </c>
      <c r="N486" s="10">
        <f t="shared" si="350"/>
        <v>0</v>
      </c>
      <c r="O486" s="22">
        <f>O487</f>
        <v>0</v>
      </c>
    </row>
    <row r="487" spans="1:15" ht="37.5" hidden="1" x14ac:dyDescent="0.2">
      <c r="A487" s="24"/>
      <c r="B487" s="3" t="s">
        <v>166</v>
      </c>
      <c r="C487" s="11">
        <v>908</v>
      </c>
      <c r="D487" s="13" t="s">
        <v>4</v>
      </c>
      <c r="E487" s="13" t="s">
        <v>41</v>
      </c>
      <c r="F487" s="11" t="s">
        <v>396</v>
      </c>
      <c r="G487" s="12">
        <v>200</v>
      </c>
      <c r="H487" s="10">
        <v>5</v>
      </c>
      <c r="I487" s="10"/>
      <c r="J487" s="31">
        <v>0</v>
      </c>
      <c r="K487" s="22">
        <v>0</v>
      </c>
      <c r="L487" s="45"/>
      <c r="M487" s="38"/>
      <c r="N487" s="22"/>
      <c r="O487" s="22">
        <f>J487+K487+M487+N487+L487</f>
        <v>0</v>
      </c>
    </row>
    <row r="488" spans="1:15" ht="37.5" hidden="1" x14ac:dyDescent="0.2">
      <c r="A488" s="24"/>
      <c r="B488" s="3" t="s">
        <v>115</v>
      </c>
      <c r="C488" s="11">
        <v>908</v>
      </c>
      <c r="D488" s="13" t="s">
        <v>4</v>
      </c>
      <c r="E488" s="13" t="s">
        <v>41</v>
      </c>
      <c r="F488" s="11" t="s">
        <v>202</v>
      </c>
      <c r="G488" s="12"/>
      <c r="H488" s="10">
        <f t="shared" ref="H488:N490" si="351">H489</f>
        <v>210</v>
      </c>
      <c r="I488" s="10">
        <f t="shared" si="351"/>
        <v>0</v>
      </c>
      <c r="J488" s="31">
        <f t="shared" si="351"/>
        <v>0</v>
      </c>
      <c r="K488" s="10">
        <f t="shared" si="351"/>
        <v>0</v>
      </c>
      <c r="L488" s="47">
        <f t="shared" si="351"/>
        <v>0</v>
      </c>
      <c r="M488" s="40">
        <f t="shared" si="351"/>
        <v>0</v>
      </c>
      <c r="N488" s="10">
        <f t="shared" si="351"/>
        <v>0</v>
      </c>
      <c r="O488" s="22">
        <f>O489</f>
        <v>0</v>
      </c>
    </row>
    <row r="489" spans="1:15" ht="38.25" hidden="1" customHeight="1" x14ac:dyDescent="0.2">
      <c r="A489" s="24"/>
      <c r="B489" s="3" t="s">
        <v>459</v>
      </c>
      <c r="C489" s="11">
        <v>908</v>
      </c>
      <c r="D489" s="13" t="s">
        <v>4</v>
      </c>
      <c r="E489" s="13" t="s">
        <v>41</v>
      </c>
      <c r="F489" s="11" t="s">
        <v>203</v>
      </c>
      <c r="G489" s="12"/>
      <c r="H489" s="10">
        <f t="shared" si="351"/>
        <v>210</v>
      </c>
      <c r="I489" s="10">
        <f t="shared" si="351"/>
        <v>0</v>
      </c>
      <c r="J489" s="31">
        <f t="shared" si="351"/>
        <v>0</v>
      </c>
      <c r="K489" s="10">
        <f t="shared" si="351"/>
        <v>0</v>
      </c>
      <c r="L489" s="47">
        <f t="shared" si="351"/>
        <v>0</v>
      </c>
      <c r="M489" s="40">
        <f t="shared" si="351"/>
        <v>0</v>
      </c>
      <c r="N489" s="10">
        <f t="shared" si="351"/>
        <v>0</v>
      </c>
      <c r="O489" s="22">
        <f>O490</f>
        <v>0</v>
      </c>
    </row>
    <row r="490" spans="1:15" ht="18.75" hidden="1" x14ac:dyDescent="0.2">
      <c r="A490" s="24"/>
      <c r="B490" s="3" t="s">
        <v>333</v>
      </c>
      <c r="C490" s="11">
        <v>908</v>
      </c>
      <c r="D490" s="13" t="s">
        <v>4</v>
      </c>
      <c r="E490" s="13" t="s">
        <v>41</v>
      </c>
      <c r="F490" s="11" t="s">
        <v>210</v>
      </c>
      <c r="G490" s="12"/>
      <c r="H490" s="10">
        <f t="shared" si="351"/>
        <v>210</v>
      </c>
      <c r="I490" s="10">
        <f t="shared" si="351"/>
        <v>0</v>
      </c>
      <c r="J490" s="31">
        <f t="shared" si="351"/>
        <v>0</v>
      </c>
      <c r="K490" s="10">
        <f t="shared" si="351"/>
        <v>0</v>
      </c>
      <c r="L490" s="47">
        <f t="shared" si="351"/>
        <v>0</v>
      </c>
      <c r="M490" s="40">
        <f t="shared" si="351"/>
        <v>0</v>
      </c>
      <c r="N490" s="10">
        <f t="shared" si="351"/>
        <v>0</v>
      </c>
      <c r="O490" s="22">
        <f>O491</f>
        <v>0</v>
      </c>
    </row>
    <row r="491" spans="1:15" ht="37.5" hidden="1" x14ac:dyDescent="0.2">
      <c r="A491" s="24"/>
      <c r="B491" s="3" t="s">
        <v>166</v>
      </c>
      <c r="C491" s="11">
        <v>908</v>
      </c>
      <c r="D491" s="13" t="s">
        <v>4</v>
      </c>
      <c r="E491" s="13" t="s">
        <v>41</v>
      </c>
      <c r="F491" s="11" t="s">
        <v>210</v>
      </c>
      <c r="G491" s="12">
        <v>200</v>
      </c>
      <c r="H491" s="10">
        <v>210</v>
      </c>
      <c r="I491" s="10"/>
      <c r="J491" s="31">
        <v>0</v>
      </c>
      <c r="K491" s="22">
        <v>0</v>
      </c>
      <c r="L491" s="45"/>
      <c r="M491" s="38"/>
      <c r="N491" s="22"/>
      <c r="O491" s="22">
        <f>J491+K491+M491+N491+L491</f>
        <v>0</v>
      </c>
    </row>
    <row r="492" spans="1:15" ht="37.5" x14ac:dyDescent="0.2">
      <c r="A492" s="24"/>
      <c r="B492" s="3" t="s">
        <v>72</v>
      </c>
      <c r="C492" s="11">
        <v>908</v>
      </c>
      <c r="D492" s="13" t="s">
        <v>4</v>
      </c>
      <c r="E492" s="13" t="s">
        <v>41</v>
      </c>
      <c r="F492" s="11" t="s">
        <v>155</v>
      </c>
      <c r="G492" s="12"/>
      <c r="H492" s="10">
        <f t="shared" ref="H492:N493" si="352">H493</f>
        <v>1100</v>
      </c>
      <c r="I492" s="10">
        <f t="shared" si="352"/>
        <v>0</v>
      </c>
      <c r="J492" s="31">
        <f t="shared" si="352"/>
        <v>853.75346000000002</v>
      </c>
      <c r="K492" s="10">
        <f t="shared" si="352"/>
        <v>0</v>
      </c>
      <c r="L492" s="47">
        <f t="shared" si="352"/>
        <v>0</v>
      </c>
      <c r="M492" s="40">
        <f t="shared" si="352"/>
        <v>0</v>
      </c>
      <c r="N492" s="10">
        <f t="shared" si="352"/>
        <v>0</v>
      </c>
      <c r="O492" s="22">
        <f>O493</f>
        <v>853.75346000000002</v>
      </c>
    </row>
    <row r="493" spans="1:15" ht="37.5" x14ac:dyDescent="0.2">
      <c r="A493" s="24"/>
      <c r="B493" s="3" t="s">
        <v>117</v>
      </c>
      <c r="C493" s="11">
        <v>908</v>
      </c>
      <c r="D493" s="13" t="s">
        <v>4</v>
      </c>
      <c r="E493" s="13" t="s">
        <v>41</v>
      </c>
      <c r="F493" s="11" t="s">
        <v>290</v>
      </c>
      <c r="G493" s="12"/>
      <c r="H493" s="10">
        <f t="shared" si="352"/>
        <v>1100</v>
      </c>
      <c r="I493" s="10">
        <f t="shared" si="352"/>
        <v>0</v>
      </c>
      <c r="J493" s="31">
        <f t="shared" si="352"/>
        <v>853.75346000000002</v>
      </c>
      <c r="K493" s="10">
        <f t="shared" si="352"/>
        <v>0</v>
      </c>
      <c r="L493" s="47">
        <f t="shared" si="352"/>
        <v>0</v>
      </c>
      <c r="M493" s="40">
        <f t="shared" si="352"/>
        <v>0</v>
      </c>
      <c r="N493" s="10">
        <f t="shared" si="352"/>
        <v>0</v>
      </c>
      <c r="O493" s="22">
        <f>O494</f>
        <v>853.75346000000002</v>
      </c>
    </row>
    <row r="494" spans="1:15" ht="37.5" x14ac:dyDescent="0.2">
      <c r="A494" s="24"/>
      <c r="B494" s="3" t="s">
        <v>166</v>
      </c>
      <c r="C494" s="11">
        <v>908</v>
      </c>
      <c r="D494" s="13" t="s">
        <v>4</v>
      </c>
      <c r="E494" s="13" t="s">
        <v>41</v>
      </c>
      <c r="F494" s="11" t="s">
        <v>290</v>
      </c>
      <c r="G494" s="12">
        <v>200</v>
      </c>
      <c r="H494" s="10">
        <f>500+600</f>
        <v>1100</v>
      </c>
      <c r="I494" s="10"/>
      <c r="J494" s="31">
        <v>853.75346000000002</v>
      </c>
      <c r="K494" s="22">
        <v>0</v>
      </c>
      <c r="L494" s="45"/>
      <c r="M494" s="38"/>
      <c r="N494" s="22"/>
      <c r="O494" s="22">
        <f>J494+K494+M494+N494+L494</f>
        <v>853.75346000000002</v>
      </c>
    </row>
    <row r="495" spans="1:15" ht="18.75" x14ac:dyDescent="0.2">
      <c r="A495" s="24"/>
      <c r="B495" s="3" t="s">
        <v>42</v>
      </c>
      <c r="C495" s="11">
        <v>908</v>
      </c>
      <c r="D495" s="13" t="s">
        <v>13</v>
      </c>
      <c r="E495" s="13"/>
      <c r="F495" s="11"/>
      <c r="G495" s="12"/>
      <c r="H495" s="10">
        <f>H496+H508</f>
        <v>1000</v>
      </c>
      <c r="I495" s="10">
        <f t="shared" ref="I495" si="353">I496+I508</f>
        <v>4040.4040399999999</v>
      </c>
      <c r="J495" s="31">
        <f>J496+J508+J500</f>
        <v>31998.898689999998</v>
      </c>
      <c r="K495" s="10">
        <f>K496+K508+K500</f>
        <v>0</v>
      </c>
      <c r="L495" s="47">
        <f>L496+L508+L500</f>
        <v>0</v>
      </c>
      <c r="M495" s="40">
        <f>M496+M508+M500</f>
        <v>0</v>
      </c>
      <c r="N495" s="10">
        <f>N496+N508+N500</f>
        <v>-1464.4809999999998</v>
      </c>
      <c r="O495" s="22">
        <f>O496+O500+O508</f>
        <v>30534.417689999998</v>
      </c>
    </row>
    <row r="496" spans="1:15" ht="18.75" x14ac:dyDescent="0.2">
      <c r="A496" s="24"/>
      <c r="B496" s="3" t="s">
        <v>299</v>
      </c>
      <c r="C496" s="11">
        <v>908</v>
      </c>
      <c r="D496" s="13" t="s">
        <v>13</v>
      </c>
      <c r="E496" s="13" t="s">
        <v>15</v>
      </c>
      <c r="F496" s="11"/>
      <c r="G496" s="12"/>
      <c r="H496" s="10">
        <f t="shared" ref="H496:N498" si="354">H497</f>
        <v>1000</v>
      </c>
      <c r="I496" s="10">
        <f t="shared" si="354"/>
        <v>0</v>
      </c>
      <c r="J496" s="31">
        <f t="shared" si="354"/>
        <v>1000</v>
      </c>
      <c r="K496" s="10">
        <f t="shared" si="354"/>
        <v>0</v>
      </c>
      <c r="L496" s="47">
        <f t="shared" si="354"/>
        <v>0</v>
      </c>
      <c r="M496" s="40">
        <f t="shared" si="354"/>
        <v>0</v>
      </c>
      <c r="N496" s="10">
        <f t="shared" si="354"/>
        <v>0</v>
      </c>
      <c r="O496" s="22">
        <f>O497</f>
        <v>1000</v>
      </c>
    </row>
    <row r="497" spans="1:15" ht="56.25" x14ac:dyDescent="0.2">
      <c r="A497" s="24"/>
      <c r="B497" s="3" t="s">
        <v>298</v>
      </c>
      <c r="C497" s="11">
        <v>908</v>
      </c>
      <c r="D497" s="13" t="s">
        <v>13</v>
      </c>
      <c r="E497" s="13" t="s">
        <v>15</v>
      </c>
      <c r="F497" s="11" t="s">
        <v>216</v>
      </c>
      <c r="G497" s="12"/>
      <c r="H497" s="10">
        <f t="shared" si="354"/>
        <v>1000</v>
      </c>
      <c r="I497" s="10">
        <f t="shared" si="354"/>
        <v>0</v>
      </c>
      <c r="J497" s="31">
        <f t="shared" si="354"/>
        <v>1000</v>
      </c>
      <c r="K497" s="10">
        <f t="shared" si="354"/>
        <v>0</v>
      </c>
      <c r="L497" s="47">
        <f t="shared" si="354"/>
        <v>0</v>
      </c>
      <c r="M497" s="40">
        <f t="shared" si="354"/>
        <v>0</v>
      </c>
      <c r="N497" s="10">
        <f t="shared" si="354"/>
        <v>0</v>
      </c>
      <c r="O497" s="22">
        <f>O498</f>
        <v>1000</v>
      </c>
    </row>
    <row r="498" spans="1:15" ht="37.5" x14ac:dyDescent="0.2">
      <c r="A498" s="24"/>
      <c r="B498" s="3" t="s">
        <v>335</v>
      </c>
      <c r="C498" s="11">
        <v>908</v>
      </c>
      <c r="D498" s="13" t="s">
        <v>13</v>
      </c>
      <c r="E498" s="13" t="s">
        <v>15</v>
      </c>
      <c r="F498" s="11" t="s">
        <v>318</v>
      </c>
      <c r="G498" s="12"/>
      <c r="H498" s="10">
        <f t="shared" si="354"/>
        <v>1000</v>
      </c>
      <c r="I498" s="10">
        <f t="shared" si="354"/>
        <v>0</v>
      </c>
      <c r="J498" s="31">
        <f t="shared" si="354"/>
        <v>1000</v>
      </c>
      <c r="K498" s="10">
        <f t="shared" si="354"/>
        <v>0</v>
      </c>
      <c r="L498" s="47">
        <f t="shared" si="354"/>
        <v>0</v>
      </c>
      <c r="M498" s="40">
        <f t="shared" si="354"/>
        <v>0</v>
      </c>
      <c r="N498" s="10">
        <f t="shared" si="354"/>
        <v>0</v>
      </c>
      <c r="O498" s="22">
        <f>O499</f>
        <v>1000</v>
      </c>
    </row>
    <row r="499" spans="1:15" ht="37.5" x14ac:dyDescent="0.2">
      <c r="A499" s="24"/>
      <c r="B499" s="3" t="s">
        <v>10</v>
      </c>
      <c r="C499" s="11">
        <v>908</v>
      </c>
      <c r="D499" s="13" t="s">
        <v>13</v>
      </c>
      <c r="E499" s="13" t="s">
        <v>15</v>
      </c>
      <c r="F499" s="11" t="s">
        <v>318</v>
      </c>
      <c r="G499" s="12">
        <v>600</v>
      </c>
      <c r="H499" s="10">
        <v>1000</v>
      </c>
      <c r="I499" s="10"/>
      <c r="J499" s="31">
        <f>H499+I499</f>
        <v>1000</v>
      </c>
      <c r="K499" s="22"/>
      <c r="L499" s="45"/>
      <c r="M499" s="38"/>
      <c r="N499" s="22"/>
      <c r="O499" s="22">
        <f>J499+K499+M499+N499+L499</f>
        <v>1000</v>
      </c>
    </row>
    <row r="500" spans="1:15" ht="18.75" x14ac:dyDescent="0.2">
      <c r="A500" s="24"/>
      <c r="B500" s="3" t="s">
        <v>513</v>
      </c>
      <c r="C500" s="11">
        <v>908</v>
      </c>
      <c r="D500" s="13" t="s">
        <v>13</v>
      </c>
      <c r="E500" s="13" t="s">
        <v>20</v>
      </c>
      <c r="F500" s="11"/>
      <c r="G500" s="12"/>
      <c r="H500" s="10"/>
      <c r="I500" s="10"/>
      <c r="J500" s="31">
        <f>J501+J504</f>
        <v>24512.03</v>
      </c>
      <c r="K500" s="10">
        <f t="shared" ref="K500:O500" si="355">K501+K504</f>
        <v>0</v>
      </c>
      <c r="L500" s="47">
        <f t="shared" si="355"/>
        <v>0</v>
      </c>
      <c r="M500" s="40">
        <f t="shared" si="355"/>
        <v>0</v>
      </c>
      <c r="N500" s="10">
        <f t="shared" si="355"/>
        <v>-1464.4809999999998</v>
      </c>
      <c r="O500" s="22">
        <f t="shared" si="355"/>
        <v>23047.548999999999</v>
      </c>
    </row>
    <row r="501" spans="1:15" ht="39" customHeight="1" x14ac:dyDescent="0.2">
      <c r="A501" s="24"/>
      <c r="B501" s="3" t="s">
        <v>512</v>
      </c>
      <c r="C501" s="11">
        <v>908</v>
      </c>
      <c r="D501" s="13" t="s">
        <v>13</v>
      </c>
      <c r="E501" s="13" t="s">
        <v>20</v>
      </c>
      <c r="F501" s="11" t="s">
        <v>142</v>
      </c>
      <c r="G501" s="12"/>
      <c r="H501" s="10"/>
      <c r="I501" s="10"/>
      <c r="J501" s="31">
        <f>J502</f>
        <v>6001</v>
      </c>
      <c r="K501" s="10">
        <f t="shared" ref="K501:O502" si="356">K502</f>
        <v>0</v>
      </c>
      <c r="L501" s="47">
        <f t="shared" si="356"/>
        <v>0</v>
      </c>
      <c r="M501" s="40">
        <f t="shared" si="356"/>
        <v>0</v>
      </c>
      <c r="N501" s="10">
        <f t="shared" si="356"/>
        <v>0</v>
      </c>
      <c r="O501" s="22">
        <f t="shared" si="356"/>
        <v>6001</v>
      </c>
    </row>
    <row r="502" spans="1:15" ht="56.25" x14ac:dyDescent="0.2">
      <c r="A502" s="24"/>
      <c r="B502" s="3" t="s">
        <v>511</v>
      </c>
      <c r="C502" s="11">
        <v>908</v>
      </c>
      <c r="D502" s="13" t="s">
        <v>13</v>
      </c>
      <c r="E502" s="13" t="s">
        <v>20</v>
      </c>
      <c r="F502" s="11" t="s">
        <v>510</v>
      </c>
      <c r="G502" s="12"/>
      <c r="H502" s="10"/>
      <c r="I502" s="10"/>
      <c r="J502" s="31">
        <f>J503</f>
        <v>6001</v>
      </c>
      <c r="K502" s="10">
        <f t="shared" si="356"/>
        <v>0</v>
      </c>
      <c r="L502" s="47">
        <f t="shared" si="356"/>
        <v>0</v>
      </c>
      <c r="M502" s="40">
        <f t="shared" si="356"/>
        <v>0</v>
      </c>
      <c r="N502" s="10">
        <f t="shared" si="356"/>
        <v>0</v>
      </c>
      <c r="O502" s="22">
        <f t="shared" si="356"/>
        <v>6001</v>
      </c>
    </row>
    <row r="503" spans="1:15" ht="18.75" x14ac:dyDescent="0.2">
      <c r="A503" s="24"/>
      <c r="B503" s="3" t="s">
        <v>23</v>
      </c>
      <c r="C503" s="11">
        <v>908</v>
      </c>
      <c r="D503" s="13" t="s">
        <v>13</v>
      </c>
      <c r="E503" s="13" t="s">
        <v>20</v>
      </c>
      <c r="F503" s="11" t="s">
        <v>510</v>
      </c>
      <c r="G503" s="12">
        <v>500</v>
      </c>
      <c r="H503" s="10"/>
      <c r="I503" s="10"/>
      <c r="J503" s="31">
        <v>6001</v>
      </c>
      <c r="K503" s="22"/>
      <c r="L503" s="45"/>
      <c r="M503" s="38"/>
      <c r="N503" s="22">
        <v>0</v>
      </c>
      <c r="O503" s="22">
        <f>J503+K503+L503+M503+N503</f>
        <v>6001</v>
      </c>
    </row>
    <row r="504" spans="1:15" ht="38.25" customHeight="1" x14ac:dyDescent="0.2">
      <c r="A504" s="24"/>
      <c r="B504" s="3" t="s">
        <v>367</v>
      </c>
      <c r="C504" s="11">
        <v>908</v>
      </c>
      <c r="D504" s="13" t="s">
        <v>13</v>
      </c>
      <c r="E504" s="13" t="s">
        <v>20</v>
      </c>
      <c r="F504" s="11" t="s">
        <v>208</v>
      </c>
      <c r="G504" s="12"/>
      <c r="H504" s="10"/>
      <c r="I504" s="10"/>
      <c r="J504" s="31">
        <f>J505</f>
        <v>18511.03</v>
      </c>
      <c r="K504" s="10">
        <f t="shared" ref="K504:N506" si="357">K505</f>
        <v>0</v>
      </c>
      <c r="L504" s="47">
        <f t="shared" si="357"/>
        <v>0</v>
      </c>
      <c r="M504" s="40">
        <f t="shared" si="357"/>
        <v>0</v>
      </c>
      <c r="N504" s="10">
        <f t="shared" si="357"/>
        <v>-1464.4809999999998</v>
      </c>
      <c r="O504" s="22">
        <f>O505</f>
        <v>17046.548999999999</v>
      </c>
    </row>
    <row r="505" spans="1:15" ht="18.75" x14ac:dyDescent="0.2">
      <c r="A505" s="24"/>
      <c r="B505" s="3" t="s">
        <v>475</v>
      </c>
      <c r="C505" s="11">
        <v>908</v>
      </c>
      <c r="D505" s="13" t="s">
        <v>13</v>
      </c>
      <c r="E505" s="13" t="s">
        <v>20</v>
      </c>
      <c r="F505" s="11" t="s">
        <v>368</v>
      </c>
      <c r="G505" s="12"/>
      <c r="H505" s="10"/>
      <c r="I505" s="10"/>
      <c r="J505" s="31">
        <f>J506</f>
        <v>18511.03</v>
      </c>
      <c r="K505" s="10">
        <f>K506</f>
        <v>0</v>
      </c>
      <c r="L505" s="47">
        <f t="shared" si="357"/>
        <v>0</v>
      </c>
      <c r="M505" s="40">
        <f t="shared" si="357"/>
        <v>0</v>
      </c>
      <c r="N505" s="10">
        <f t="shared" si="357"/>
        <v>-1464.4809999999998</v>
      </c>
      <c r="O505" s="22">
        <f>O506</f>
        <v>17046.548999999999</v>
      </c>
    </row>
    <row r="506" spans="1:15" ht="37.5" x14ac:dyDescent="0.2">
      <c r="A506" s="24"/>
      <c r="B506" s="3" t="s">
        <v>474</v>
      </c>
      <c r="C506" s="11">
        <v>908</v>
      </c>
      <c r="D506" s="13" t="s">
        <v>13</v>
      </c>
      <c r="E506" s="13" t="s">
        <v>20</v>
      </c>
      <c r="F506" s="11" t="s">
        <v>473</v>
      </c>
      <c r="G506" s="12"/>
      <c r="H506" s="10"/>
      <c r="I506" s="10"/>
      <c r="J506" s="31">
        <f>J507</f>
        <v>18511.03</v>
      </c>
      <c r="K506" s="10">
        <f t="shared" si="357"/>
        <v>0</v>
      </c>
      <c r="L506" s="47">
        <f t="shared" si="357"/>
        <v>0</v>
      </c>
      <c r="M506" s="40">
        <f t="shared" si="357"/>
        <v>0</v>
      </c>
      <c r="N506" s="10">
        <f t="shared" si="357"/>
        <v>-1464.4809999999998</v>
      </c>
      <c r="O506" s="22">
        <f>O507+O509</f>
        <v>17046.548999999999</v>
      </c>
    </row>
    <row r="507" spans="1:15" ht="21" customHeight="1" x14ac:dyDescent="0.2">
      <c r="A507" s="24"/>
      <c r="B507" s="3" t="s">
        <v>23</v>
      </c>
      <c r="C507" s="11">
        <v>908</v>
      </c>
      <c r="D507" s="13" t="s">
        <v>13</v>
      </c>
      <c r="E507" s="13" t="s">
        <v>20</v>
      </c>
      <c r="F507" s="11" t="s">
        <v>473</v>
      </c>
      <c r="G507" s="12">
        <v>500</v>
      </c>
      <c r="H507" s="10"/>
      <c r="I507" s="10"/>
      <c r="J507" s="31">
        <v>18511.03</v>
      </c>
      <c r="K507" s="22"/>
      <c r="L507" s="45"/>
      <c r="M507" s="38"/>
      <c r="N507" s="57">
        <f>-1481.52634+15.68+1.36534</f>
        <v>-1464.4809999999998</v>
      </c>
      <c r="O507" s="22">
        <f>J507+K507+M507+N507+L507</f>
        <v>17046.548999999999</v>
      </c>
    </row>
    <row r="508" spans="1:15" ht="18.75" x14ac:dyDescent="0.2">
      <c r="A508" s="24"/>
      <c r="B508" s="3" t="s">
        <v>320</v>
      </c>
      <c r="C508" s="11">
        <v>908</v>
      </c>
      <c r="D508" s="13" t="s">
        <v>13</v>
      </c>
      <c r="E508" s="13" t="s">
        <v>21</v>
      </c>
      <c r="F508" s="11"/>
      <c r="G508" s="12"/>
      <c r="H508" s="10">
        <f>H511</f>
        <v>0</v>
      </c>
      <c r="I508" s="10">
        <f>I511</f>
        <v>4040.4040399999999</v>
      </c>
      <c r="J508" s="31">
        <f>J511+J509</f>
        <v>6486.8686899999993</v>
      </c>
      <c r="K508" s="10">
        <f>K511+K509</f>
        <v>0</v>
      </c>
      <c r="L508" s="47">
        <f>L511</f>
        <v>0</v>
      </c>
      <c r="M508" s="38">
        <f>M511+M509</f>
        <v>0</v>
      </c>
      <c r="N508" s="10">
        <f>N511</f>
        <v>0</v>
      </c>
      <c r="O508" s="22">
        <f>O511+O509</f>
        <v>6486.8686899999993</v>
      </c>
    </row>
    <row r="509" spans="1:15" ht="37.5" hidden="1" x14ac:dyDescent="0.2">
      <c r="A509" s="24"/>
      <c r="B509" s="32" t="s">
        <v>502</v>
      </c>
      <c r="C509" s="51">
        <v>908</v>
      </c>
      <c r="D509" s="52" t="s">
        <v>13</v>
      </c>
      <c r="E509" s="52" t="s">
        <v>21</v>
      </c>
      <c r="F509" s="51" t="s">
        <v>503</v>
      </c>
      <c r="G509" s="53"/>
      <c r="H509" s="10"/>
      <c r="I509" s="10"/>
      <c r="J509" s="31">
        <f>J510</f>
        <v>0</v>
      </c>
      <c r="K509" s="10">
        <f>K510</f>
        <v>0</v>
      </c>
      <c r="L509" s="47"/>
      <c r="M509" s="38">
        <f>M510</f>
        <v>0</v>
      </c>
      <c r="N509" s="10"/>
      <c r="O509" s="22">
        <f>O510</f>
        <v>0</v>
      </c>
    </row>
    <row r="510" spans="1:15" ht="18.75" hidden="1" x14ac:dyDescent="0.2">
      <c r="A510" s="24"/>
      <c r="B510" s="32" t="s">
        <v>23</v>
      </c>
      <c r="C510" s="51">
        <v>908</v>
      </c>
      <c r="D510" s="52" t="s">
        <v>13</v>
      </c>
      <c r="E510" s="52" t="s">
        <v>21</v>
      </c>
      <c r="F510" s="51" t="s">
        <v>503</v>
      </c>
      <c r="G510" s="53">
        <v>500</v>
      </c>
      <c r="H510" s="10"/>
      <c r="I510" s="10"/>
      <c r="J510" s="31">
        <v>0</v>
      </c>
      <c r="K510" s="10">
        <v>0</v>
      </c>
      <c r="L510" s="47"/>
      <c r="M510" s="40">
        <v>0</v>
      </c>
      <c r="N510" s="10"/>
      <c r="O510" s="22">
        <f>J510+K510+L510+M510+N510</f>
        <v>0</v>
      </c>
    </row>
    <row r="511" spans="1:15" ht="18.75" x14ac:dyDescent="0.2">
      <c r="A511" s="24"/>
      <c r="B511" s="3" t="s">
        <v>26</v>
      </c>
      <c r="C511" s="11">
        <v>908</v>
      </c>
      <c r="D511" s="13" t="s">
        <v>13</v>
      </c>
      <c r="E511" s="13" t="s">
        <v>21</v>
      </c>
      <c r="F511" s="11" t="s">
        <v>131</v>
      </c>
      <c r="G511" s="12"/>
      <c r="H511" s="10">
        <f>H515</f>
        <v>0</v>
      </c>
      <c r="I511" s="10">
        <f>I515</f>
        <v>4040.4040399999999</v>
      </c>
      <c r="J511" s="31">
        <f t="shared" ref="J511:O511" si="358">J515+J513</f>
        <v>6486.8686899999993</v>
      </c>
      <c r="K511" s="10">
        <f t="shared" si="358"/>
        <v>0</v>
      </c>
      <c r="L511" s="47">
        <f t="shared" si="358"/>
        <v>0</v>
      </c>
      <c r="M511" s="40">
        <f t="shared" si="358"/>
        <v>0</v>
      </c>
      <c r="N511" s="10">
        <f t="shared" si="358"/>
        <v>0</v>
      </c>
      <c r="O511" s="22">
        <f t="shared" si="358"/>
        <v>6486.8686899999993</v>
      </c>
    </row>
    <row r="512" spans="1:15" ht="60" hidden="1" customHeight="1" x14ac:dyDescent="0.2">
      <c r="A512" s="24"/>
      <c r="B512" s="3" t="s">
        <v>516</v>
      </c>
      <c r="C512" s="11">
        <v>908</v>
      </c>
      <c r="D512" s="13" t="s">
        <v>13</v>
      </c>
      <c r="E512" s="13" t="s">
        <v>21</v>
      </c>
      <c r="F512" s="11" t="s">
        <v>514</v>
      </c>
      <c r="G512" s="12"/>
      <c r="H512" s="10"/>
      <c r="I512" s="10"/>
      <c r="J512" s="31">
        <v>0</v>
      </c>
      <c r="K512" s="10">
        <f t="shared" ref="K512:O513" si="359">K513</f>
        <v>0</v>
      </c>
      <c r="L512" s="47">
        <f t="shared" si="359"/>
        <v>0</v>
      </c>
      <c r="M512" s="40">
        <f t="shared" si="359"/>
        <v>0</v>
      </c>
      <c r="N512" s="10">
        <f t="shared" si="359"/>
        <v>0</v>
      </c>
      <c r="O512" s="22">
        <v>0</v>
      </c>
    </row>
    <row r="513" spans="1:15" ht="56.25" x14ac:dyDescent="0.2">
      <c r="A513" s="24"/>
      <c r="B513" s="3" t="s">
        <v>515</v>
      </c>
      <c r="C513" s="11">
        <v>908</v>
      </c>
      <c r="D513" s="13" t="s">
        <v>13</v>
      </c>
      <c r="E513" s="13" t="s">
        <v>21</v>
      </c>
      <c r="F513" s="11" t="s">
        <v>514</v>
      </c>
      <c r="G513" s="12"/>
      <c r="H513" s="10"/>
      <c r="I513" s="10"/>
      <c r="J513" s="31">
        <f>J514</f>
        <v>3000</v>
      </c>
      <c r="K513" s="10">
        <f t="shared" si="359"/>
        <v>0</v>
      </c>
      <c r="L513" s="47">
        <f t="shared" si="359"/>
        <v>0</v>
      </c>
      <c r="M513" s="40">
        <f t="shared" si="359"/>
        <v>0</v>
      </c>
      <c r="N513" s="10">
        <f t="shared" si="359"/>
        <v>0</v>
      </c>
      <c r="O513" s="22">
        <f t="shared" si="359"/>
        <v>3000</v>
      </c>
    </row>
    <row r="514" spans="1:15" ht="18.75" x14ac:dyDescent="0.2">
      <c r="A514" s="24"/>
      <c r="B514" s="3" t="s">
        <v>23</v>
      </c>
      <c r="C514" s="11">
        <v>908</v>
      </c>
      <c r="D514" s="13" t="s">
        <v>13</v>
      </c>
      <c r="E514" s="13" t="s">
        <v>21</v>
      </c>
      <c r="F514" s="11" t="s">
        <v>514</v>
      </c>
      <c r="G514" s="12">
        <v>500</v>
      </c>
      <c r="H514" s="10"/>
      <c r="I514" s="10"/>
      <c r="J514" s="31">
        <v>3000</v>
      </c>
      <c r="K514" s="10"/>
      <c r="L514" s="47"/>
      <c r="M514" s="40"/>
      <c r="N514" s="10">
        <v>0</v>
      </c>
      <c r="O514" s="22">
        <f>J514+K514+L514+M514+N514</f>
        <v>3000</v>
      </c>
    </row>
    <row r="515" spans="1:15" ht="37.5" x14ac:dyDescent="0.2">
      <c r="A515" s="24"/>
      <c r="B515" s="3" t="s">
        <v>447</v>
      </c>
      <c r="C515" s="11">
        <v>908</v>
      </c>
      <c r="D515" s="13" t="s">
        <v>13</v>
      </c>
      <c r="E515" s="13" t="s">
        <v>21</v>
      </c>
      <c r="F515" s="11" t="s">
        <v>346</v>
      </c>
      <c r="G515" s="12"/>
      <c r="H515" s="10">
        <f>H516</f>
        <v>0</v>
      </c>
      <c r="I515" s="10">
        <f t="shared" ref="I515" si="360">I516</f>
        <v>4040.4040399999999</v>
      </c>
      <c r="J515" s="31">
        <f t="shared" ref="J515:N515" si="361">J516</f>
        <v>3486.8686899999998</v>
      </c>
      <c r="K515" s="10">
        <f t="shared" si="361"/>
        <v>0</v>
      </c>
      <c r="L515" s="47">
        <f t="shared" si="361"/>
        <v>0</v>
      </c>
      <c r="M515" s="40">
        <f t="shared" si="361"/>
        <v>0</v>
      </c>
      <c r="N515" s="10">
        <f t="shared" si="361"/>
        <v>0</v>
      </c>
      <c r="O515" s="22">
        <f>O516</f>
        <v>3486.8686899999998</v>
      </c>
    </row>
    <row r="516" spans="1:15" ht="37.5" x14ac:dyDescent="0.2">
      <c r="A516" s="24"/>
      <c r="B516" s="3" t="s">
        <v>369</v>
      </c>
      <c r="C516" s="11">
        <v>908</v>
      </c>
      <c r="D516" s="13" t="s">
        <v>13</v>
      </c>
      <c r="E516" s="13" t="s">
        <v>21</v>
      </c>
      <c r="F516" s="11" t="s">
        <v>346</v>
      </c>
      <c r="G516" s="12"/>
      <c r="H516" s="10">
        <f t="shared" ref="H516:N516" si="362">H517</f>
        <v>0</v>
      </c>
      <c r="I516" s="10">
        <f t="shared" si="362"/>
        <v>4040.4040399999999</v>
      </c>
      <c r="J516" s="31">
        <f t="shared" si="362"/>
        <v>3486.8686899999998</v>
      </c>
      <c r="K516" s="10">
        <f t="shared" si="362"/>
        <v>0</v>
      </c>
      <c r="L516" s="47">
        <f t="shared" si="362"/>
        <v>0</v>
      </c>
      <c r="M516" s="40">
        <f t="shared" si="362"/>
        <v>0</v>
      </c>
      <c r="N516" s="10">
        <f t="shared" si="362"/>
        <v>0</v>
      </c>
      <c r="O516" s="22">
        <f>O517</f>
        <v>3486.8686899999998</v>
      </c>
    </row>
    <row r="517" spans="1:15" ht="18.75" x14ac:dyDescent="0.2">
      <c r="A517" s="24"/>
      <c r="B517" s="3" t="s">
        <v>23</v>
      </c>
      <c r="C517" s="11">
        <v>908</v>
      </c>
      <c r="D517" s="13" t="s">
        <v>13</v>
      </c>
      <c r="E517" s="13" t="s">
        <v>21</v>
      </c>
      <c r="F517" s="11" t="s">
        <v>346</v>
      </c>
      <c r="G517" s="12">
        <v>500</v>
      </c>
      <c r="H517" s="10"/>
      <c r="I517" s="10">
        <v>4040.4040399999999</v>
      </c>
      <c r="J517" s="31">
        <v>3486.8686899999998</v>
      </c>
      <c r="K517" s="22"/>
      <c r="L517" s="45"/>
      <c r="M517" s="38"/>
      <c r="N517" s="22">
        <v>0</v>
      </c>
      <c r="O517" s="22">
        <f>J517+K517+M517+N517+L517</f>
        <v>3486.8686899999998</v>
      </c>
    </row>
    <row r="518" spans="1:15" ht="18.75" x14ac:dyDescent="0.2">
      <c r="A518" s="24"/>
      <c r="B518" s="3" t="s">
        <v>99</v>
      </c>
      <c r="C518" s="11">
        <v>908</v>
      </c>
      <c r="D518" s="13" t="s">
        <v>9</v>
      </c>
      <c r="E518" s="13"/>
      <c r="F518" s="11"/>
      <c r="G518" s="12"/>
      <c r="H518" s="10">
        <f t="shared" ref="H518:J518" si="363">H519+H524</f>
        <v>50</v>
      </c>
      <c r="I518" s="10">
        <f t="shared" si="363"/>
        <v>566.29999999999995</v>
      </c>
      <c r="J518" s="31">
        <f t="shared" si="363"/>
        <v>621.50799999999992</v>
      </c>
      <c r="K518" s="10">
        <f t="shared" ref="K518:N518" si="364">K519+K524</f>
        <v>0</v>
      </c>
      <c r="L518" s="47">
        <f t="shared" ref="L518" si="365">L519+L524</f>
        <v>0</v>
      </c>
      <c r="M518" s="40">
        <f t="shared" si="364"/>
        <v>0</v>
      </c>
      <c r="N518" s="10">
        <f t="shared" si="364"/>
        <v>0</v>
      </c>
      <c r="O518" s="22">
        <f>O519+O524</f>
        <v>621.50799999999992</v>
      </c>
    </row>
    <row r="519" spans="1:15" ht="18.75" x14ac:dyDescent="0.2">
      <c r="A519" s="24"/>
      <c r="B519" s="3" t="s">
        <v>36</v>
      </c>
      <c r="C519" s="11">
        <v>908</v>
      </c>
      <c r="D519" s="13" t="s">
        <v>9</v>
      </c>
      <c r="E519" s="13" t="s">
        <v>9</v>
      </c>
      <c r="F519" s="11"/>
      <c r="G519" s="12"/>
      <c r="H519" s="10">
        <f t="shared" ref="H519:N522" si="366">H520</f>
        <v>50</v>
      </c>
      <c r="I519" s="10">
        <f t="shared" si="366"/>
        <v>0</v>
      </c>
      <c r="J519" s="31">
        <f t="shared" si="366"/>
        <v>50</v>
      </c>
      <c r="K519" s="10">
        <f t="shared" si="366"/>
        <v>0</v>
      </c>
      <c r="L519" s="47">
        <f t="shared" si="366"/>
        <v>0</v>
      </c>
      <c r="M519" s="40">
        <f t="shared" si="366"/>
        <v>0</v>
      </c>
      <c r="N519" s="10">
        <f t="shared" si="366"/>
        <v>0</v>
      </c>
      <c r="O519" s="22">
        <f>O520</f>
        <v>50</v>
      </c>
    </row>
    <row r="520" spans="1:15" ht="37.5" x14ac:dyDescent="0.2">
      <c r="A520" s="24"/>
      <c r="B520" s="3" t="s">
        <v>100</v>
      </c>
      <c r="C520" s="11">
        <v>908</v>
      </c>
      <c r="D520" s="13" t="s">
        <v>9</v>
      </c>
      <c r="E520" s="13" t="s">
        <v>9</v>
      </c>
      <c r="F520" s="11" t="s">
        <v>198</v>
      </c>
      <c r="G520" s="12"/>
      <c r="H520" s="10">
        <f t="shared" si="366"/>
        <v>50</v>
      </c>
      <c r="I520" s="10">
        <f t="shared" si="366"/>
        <v>0</v>
      </c>
      <c r="J520" s="31">
        <f t="shared" si="366"/>
        <v>50</v>
      </c>
      <c r="K520" s="10">
        <f t="shared" si="366"/>
        <v>0</v>
      </c>
      <c r="L520" s="47">
        <f t="shared" si="366"/>
        <v>0</v>
      </c>
      <c r="M520" s="40">
        <f t="shared" si="366"/>
        <v>0</v>
      </c>
      <c r="N520" s="10">
        <f t="shared" si="366"/>
        <v>0</v>
      </c>
      <c r="O520" s="22">
        <f>O521</f>
        <v>50</v>
      </c>
    </row>
    <row r="521" spans="1:15" ht="18.75" x14ac:dyDescent="0.2">
      <c r="A521" s="24"/>
      <c r="B521" s="3" t="s">
        <v>101</v>
      </c>
      <c r="C521" s="11">
        <v>908</v>
      </c>
      <c r="D521" s="13" t="s">
        <v>9</v>
      </c>
      <c r="E521" s="13" t="s">
        <v>9</v>
      </c>
      <c r="F521" s="11" t="s">
        <v>212</v>
      </c>
      <c r="G521" s="12"/>
      <c r="H521" s="10">
        <f t="shared" si="366"/>
        <v>50</v>
      </c>
      <c r="I521" s="10">
        <f t="shared" si="366"/>
        <v>0</v>
      </c>
      <c r="J521" s="31">
        <f t="shared" si="366"/>
        <v>50</v>
      </c>
      <c r="K521" s="10">
        <f t="shared" si="366"/>
        <v>0</v>
      </c>
      <c r="L521" s="47">
        <f t="shared" si="366"/>
        <v>0</v>
      </c>
      <c r="M521" s="40">
        <f t="shared" si="366"/>
        <v>0</v>
      </c>
      <c r="N521" s="10">
        <f t="shared" si="366"/>
        <v>0</v>
      </c>
      <c r="O521" s="22">
        <f>O522</f>
        <v>50</v>
      </c>
    </row>
    <row r="522" spans="1:15" ht="18.75" x14ac:dyDescent="0.2">
      <c r="A522" s="24"/>
      <c r="B522" s="3" t="s">
        <v>213</v>
      </c>
      <c r="C522" s="11">
        <v>908</v>
      </c>
      <c r="D522" s="13" t="s">
        <v>9</v>
      </c>
      <c r="E522" s="13" t="s">
        <v>9</v>
      </c>
      <c r="F522" s="11" t="s">
        <v>214</v>
      </c>
      <c r="G522" s="12"/>
      <c r="H522" s="10">
        <f t="shared" si="366"/>
        <v>50</v>
      </c>
      <c r="I522" s="10">
        <f t="shared" si="366"/>
        <v>0</v>
      </c>
      <c r="J522" s="31">
        <f t="shared" si="366"/>
        <v>50</v>
      </c>
      <c r="K522" s="10">
        <f t="shared" si="366"/>
        <v>0</v>
      </c>
      <c r="L522" s="47">
        <f t="shared" si="366"/>
        <v>0</v>
      </c>
      <c r="M522" s="40">
        <f t="shared" si="366"/>
        <v>0</v>
      </c>
      <c r="N522" s="10">
        <f t="shared" si="366"/>
        <v>0</v>
      </c>
      <c r="O522" s="22">
        <f>O523</f>
        <v>50</v>
      </c>
    </row>
    <row r="523" spans="1:15" ht="37.5" x14ac:dyDescent="0.2">
      <c r="A523" s="24"/>
      <c r="B523" s="3" t="s">
        <v>166</v>
      </c>
      <c r="C523" s="11">
        <v>908</v>
      </c>
      <c r="D523" s="13" t="s">
        <v>9</v>
      </c>
      <c r="E523" s="13" t="s">
        <v>9</v>
      </c>
      <c r="F523" s="11" t="s">
        <v>214</v>
      </c>
      <c r="G523" s="12">
        <v>200</v>
      </c>
      <c r="H523" s="10">
        <v>50</v>
      </c>
      <c r="I523" s="10"/>
      <c r="J523" s="31">
        <f>H523+I523</f>
        <v>50</v>
      </c>
      <c r="K523" s="22"/>
      <c r="L523" s="45"/>
      <c r="M523" s="38"/>
      <c r="N523" s="22"/>
      <c r="O523" s="22">
        <f>J523+K523+M523+N523+L523</f>
        <v>50</v>
      </c>
    </row>
    <row r="524" spans="1:15" ht="18.75" x14ac:dyDescent="0.2">
      <c r="A524" s="24"/>
      <c r="B524" s="3" t="s">
        <v>37</v>
      </c>
      <c r="C524" s="11">
        <v>908</v>
      </c>
      <c r="D524" s="13" t="s">
        <v>9</v>
      </c>
      <c r="E524" s="13" t="s">
        <v>14</v>
      </c>
      <c r="F524" s="11"/>
      <c r="G524" s="12"/>
      <c r="H524" s="10">
        <f t="shared" ref="H524:N526" si="367">H525</f>
        <v>0</v>
      </c>
      <c r="I524" s="10">
        <f t="shared" si="367"/>
        <v>566.29999999999995</v>
      </c>
      <c r="J524" s="31">
        <f t="shared" si="367"/>
        <v>571.50799999999992</v>
      </c>
      <c r="K524" s="10">
        <f t="shared" si="367"/>
        <v>0</v>
      </c>
      <c r="L524" s="47">
        <f t="shared" si="367"/>
        <v>0</v>
      </c>
      <c r="M524" s="40">
        <f t="shared" si="367"/>
        <v>0</v>
      </c>
      <c r="N524" s="22">
        <f>N525</f>
        <v>0</v>
      </c>
      <c r="O524" s="22">
        <f>O525</f>
        <v>571.50799999999992</v>
      </c>
    </row>
    <row r="525" spans="1:15" ht="18.75" x14ac:dyDescent="0.2">
      <c r="A525" s="24"/>
      <c r="B525" s="3" t="s">
        <v>26</v>
      </c>
      <c r="C525" s="11">
        <v>908</v>
      </c>
      <c r="D525" s="13" t="s">
        <v>9</v>
      </c>
      <c r="E525" s="13" t="s">
        <v>14</v>
      </c>
      <c r="F525" s="11" t="s">
        <v>131</v>
      </c>
      <c r="G525" s="12"/>
      <c r="H525" s="10">
        <f t="shared" si="367"/>
        <v>0</v>
      </c>
      <c r="I525" s="10">
        <f t="shared" si="367"/>
        <v>566.29999999999995</v>
      </c>
      <c r="J525" s="31">
        <f>J526+J528</f>
        <v>571.50799999999992</v>
      </c>
      <c r="K525" s="10">
        <f>K526+K528</f>
        <v>0</v>
      </c>
      <c r="L525" s="47">
        <f t="shared" si="367"/>
        <v>0</v>
      </c>
      <c r="M525" s="40">
        <f t="shared" si="367"/>
        <v>0</v>
      </c>
      <c r="N525" s="22">
        <f>N526+N528</f>
        <v>0</v>
      </c>
      <c r="O525" s="22">
        <f>O526+O528</f>
        <v>571.50799999999992</v>
      </c>
    </row>
    <row r="526" spans="1:15" ht="56.25" x14ac:dyDescent="0.2">
      <c r="A526" s="24"/>
      <c r="B526" s="3" t="s">
        <v>122</v>
      </c>
      <c r="C526" s="11">
        <v>908</v>
      </c>
      <c r="D526" s="13" t="s">
        <v>9</v>
      </c>
      <c r="E526" s="13" t="s">
        <v>14</v>
      </c>
      <c r="F526" s="11" t="s">
        <v>228</v>
      </c>
      <c r="G526" s="12"/>
      <c r="H526" s="10">
        <f t="shared" si="367"/>
        <v>0</v>
      </c>
      <c r="I526" s="10">
        <f t="shared" si="367"/>
        <v>566.29999999999995</v>
      </c>
      <c r="J526" s="31">
        <f t="shared" si="367"/>
        <v>566.29999999999995</v>
      </c>
      <c r="K526" s="10">
        <f t="shared" si="367"/>
        <v>0</v>
      </c>
      <c r="L526" s="47">
        <f t="shared" si="367"/>
        <v>0</v>
      </c>
      <c r="M526" s="40">
        <f t="shared" si="367"/>
        <v>0</v>
      </c>
      <c r="N526" s="10">
        <f t="shared" si="367"/>
        <v>0</v>
      </c>
      <c r="O526" s="22">
        <f>O527</f>
        <v>566.29999999999995</v>
      </c>
    </row>
    <row r="527" spans="1:15" ht="75" x14ac:dyDescent="0.2">
      <c r="A527" s="24"/>
      <c r="B527" s="3" t="s">
        <v>16</v>
      </c>
      <c r="C527" s="11">
        <v>908</v>
      </c>
      <c r="D527" s="13" t="s">
        <v>9</v>
      </c>
      <c r="E527" s="13" t="s">
        <v>14</v>
      </c>
      <c r="F527" s="11" t="s">
        <v>228</v>
      </c>
      <c r="G527" s="12">
        <v>100</v>
      </c>
      <c r="H527" s="10"/>
      <c r="I527" s="10">
        <v>566.29999999999995</v>
      </c>
      <c r="J527" s="31">
        <f>H527+I527</f>
        <v>566.29999999999995</v>
      </c>
      <c r="K527" s="22"/>
      <c r="L527" s="45"/>
      <c r="M527" s="38"/>
      <c r="N527" s="22"/>
      <c r="O527" s="22">
        <f>J527+K527+M527+N527+L527</f>
        <v>566.29999999999995</v>
      </c>
    </row>
    <row r="528" spans="1:15" ht="37.5" x14ac:dyDescent="0.2">
      <c r="A528" s="24"/>
      <c r="B528" s="32" t="s">
        <v>497</v>
      </c>
      <c r="C528" s="11">
        <v>908</v>
      </c>
      <c r="D528" s="13" t="s">
        <v>9</v>
      </c>
      <c r="E528" s="13" t="s">
        <v>14</v>
      </c>
      <c r="F528" s="11" t="s">
        <v>496</v>
      </c>
      <c r="G528" s="12"/>
      <c r="H528" s="10"/>
      <c r="I528" s="10"/>
      <c r="J528" s="34">
        <f t="shared" ref="J528:N528" si="368">J529</f>
        <v>5.2080000000000002</v>
      </c>
      <c r="K528" s="22">
        <f t="shared" si="368"/>
        <v>0</v>
      </c>
      <c r="L528" s="45">
        <f t="shared" si="368"/>
        <v>0</v>
      </c>
      <c r="M528" s="38">
        <f t="shared" si="368"/>
        <v>0</v>
      </c>
      <c r="N528" s="22">
        <f t="shared" si="368"/>
        <v>0</v>
      </c>
      <c r="O528" s="22">
        <f>O529</f>
        <v>5.2080000000000002</v>
      </c>
    </row>
    <row r="529" spans="1:15" ht="75" x14ac:dyDescent="0.2">
      <c r="A529" s="24"/>
      <c r="B529" s="3" t="s">
        <v>16</v>
      </c>
      <c r="C529" s="11">
        <v>908</v>
      </c>
      <c r="D529" s="13" t="s">
        <v>9</v>
      </c>
      <c r="E529" s="13" t="s">
        <v>14</v>
      </c>
      <c r="F529" s="11" t="s">
        <v>496</v>
      </c>
      <c r="G529" s="12" t="s">
        <v>17</v>
      </c>
      <c r="H529" s="10"/>
      <c r="I529" s="10"/>
      <c r="J529" s="31">
        <v>5.2080000000000002</v>
      </c>
      <c r="K529" s="22">
        <v>0</v>
      </c>
      <c r="L529" s="45"/>
      <c r="M529" s="38"/>
      <c r="N529" s="22">
        <v>0</v>
      </c>
      <c r="O529" s="22">
        <f>J529+K529+L529+M529+N529</f>
        <v>5.2080000000000002</v>
      </c>
    </row>
    <row r="530" spans="1:15" ht="18.75" x14ac:dyDescent="0.2">
      <c r="A530" s="24"/>
      <c r="B530" s="3" t="s">
        <v>27</v>
      </c>
      <c r="C530" s="11">
        <v>908</v>
      </c>
      <c r="D530" s="13" t="s">
        <v>5</v>
      </c>
      <c r="E530" s="13"/>
      <c r="F530" s="11"/>
      <c r="G530" s="12"/>
      <c r="H530" s="10">
        <f>H531+H535+H544+H554</f>
        <v>9132</v>
      </c>
      <c r="I530" s="10">
        <f t="shared" ref="I530:J530" si="369">I531+I535+I544+I554</f>
        <v>9000.6999999999989</v>
      </c>
      <c r="J530" s="31">
        <f t="shared" si="369"/>
        <v>19472.35108</v>
      </c>
      <c r="K530" s="10">
        <f t="shared" ref="K530:N530" si="370">K531+K535+K544+K554</f>
        <v>0</v>
      </c>
      <c r="L530" s="47">
        <f t="shared" ref="L530" si="371">L531+L535+L544+L554</f>
        <v>0</v>
      </c>
      <c r="M530" s="40">
        <f t="shared" si="370"/>
        <v>0</v>
      </c>
      <c r="N530" s="10">
        <f t="shared" si="370"/>
        <v>0</v>
      </c>
      <c r="O530" s="22">
        <f>O531+O535+O544+O554</f>
        <v>19472.35108</v>
      </c>
    </row>
    <row r="531" spans="1:15" ht="18.75" x14ac:dyDescent="0.2">
      <c r="A531" s="24"/>
      <c r="B531" s="3" t="s">
        <v>102</v>
      </c>
      <c r="C531" s="11">
        <v>908</v>
      </c>
      <c r="D531" s="13" t="s">
        <v>5</v>
      </c>
      <c r="E531" s="13" t="s">
        <v>15</v>
      </c>
      <c r="F531" s="11"/>
      <c r="G531" s="12"/>
      <c r="H531" s="10">
        <f t="shared" ref="H531:N533" si="372">H532</f>
        <v>7254.3</v>
      </c>
      <c r="I531" s="10">
        <f t="shared" si="372"/>
        <v>0</v>
      </c>
      <c r="J531" s="31">
        <f t="shared" si="372"/>
        <v>7254.3</v>
      </c>
      <c r="K531" s="10">
        <f t="shared" si="372"/>
        <v>0</v>
      </c>
      <c r="L531" s="47">
        <f t="shared" si="372"/>
        <v>0</v>
      </c>
      <c r="M531" s="40">
        <f t="shared" si="372"/>
        <v>0</v>
      </c>
      <c r="N531" s="10">
        <f t="shared" si="372"/>
        <v>0</v>
      </c>
      <c r="O531" s="22">
        <f>O532</f>
        <v>7254.3</v>
      </c>
    </row>
    <row r="532" spans="1:15" ht="37.5" x14ac:dyDescent="0.2">
      <c r="A532" s="24"/>
      <c r="B532" s="3" t="s">
        <v>72</v>
      </c>
      <c r="C532" s="11">
        <v>908</v>
      </c>
      <c r="D532" s="13" t="s">
        <v>5</v>
      </c>
      <c r="E532" s="13" t="s">
        <v>15</v>
      </c>
      <c r="F532" s="11" t="s">
        <v>155</v>
      </c>
      <c r="G532" s="12"/>
      <c r="H532" s="10">
        <f t="shared" si="372"/>
        <v>7254.3</v>
      </c>
      <c r="I532" s="10">
        <f t="shared" si="372"/>
        <v>0</v>
      </c>
      <c r="J532" s="31">
        <f t="shared" si="372"/>
        <v>7254.3</v>
      </c>
      <c r="K532" s="10">
        <f t="shared" si="372"/>
        <v>0</v>
      </c>
      <c r="L532" s="47">
        <f t="shared" si="372"/>
        <v>0</v>
      </c>
      <c r="M532" s="40">
        <f t="shared" si="372"/>
        <v>0</v>
      </c>
      <c r="N532" s="10">
        <f t="shared" si="372"/>
        <v>0</v>
      </c>
      <c r="O532" s="22">
        <f>O533</f>
        <v>7254.3</v>
      </c>
    </row>
    <row r="533" spans="1:15" ht="18.75" x14ac:dyDescent="0.2">
      <c r="A533" s="24"/>
      <c r="B533" s="3" t="s">
        <v>103</v>
      </c>
      <c r="C533" s="11">
        <v>908</v>
      </c>
      <c r="D533" s="13" t="s">
        <v>5</v>
      </c>
      <c r="E533" s="13" t="s">
        <v>15</v>
      </c>
      <c r="F533" s="11" t="s">
        <v>215</v>
      </c>
      <c r="G533" s="12"/>
      <c r="H533" s="10">
        <f t="shared" si="372"/>
        <v>7254.3</v>
      </c>
      <c r="I533" s="10">
        <f t="shared" si="372"/>
        <v>0</v>
      </c>
      <c r="J533" s="31">
        <f t="shared" si="372"/>
        <v>7254.3</v>
      </c>
      <c r="K533" s="10">
        <f t="shared" si="372"/>
        <v>0</v>
      </c>
      <c r="L533" s="47">
        <f t="shared" si="372"/>
        <v>0</v>
      </c>
      <c r="M533" s="40">
        <f t="shared" si="372"/>
        <v>0</v>
      </c>
      <c r="N533" s="10">
        <f t="shared" si="372"/>
        <v>0</v>
      </c>
      <c r="O533" s="22">
        <f>O534</f>
        <v>7254.3</v>
      </c>
    </row>
    <row r="534" spans="1:15" ht="18.75" x14ac:dyDescent="0.2">
      <c r="A534" s="24"/>
      <c r="B534" s="3" t="s">
        <v>12</v>
      </c>
      <c r="C534" s="11">
        <v>908</v>
      </c>
      <c r="D534" s="13" t="s">
        <v>5</v>
      </c>
      <c r="E534" s="13" t="s">
        <v>15</v>
      </c>
      <c r="F534" s="11" t="s">
        <v>215</v>
      </c>
      <c r="G534" s="12">
        <v>300</v>
      </c>
      <c r="H534" s="10">
        <v>7254.3</v>
      </c>
      <c r="I534" s="10"/>
      <c r="J534" s="31">
        <f>H534+I534</f>
        <v>7254.3</v>
      </c>
      <c r="K534" s="22"/>
      <c r="L534" s="45"/>
      <c r="M534" s="38"/>
      <c r="N534" s="22"/>
      <c r="O534" s="22">
        <f>J534+K534+M534+N534+L534</f>
        <v>7254.3</v>
      </c>
    </row>
    <row r="535" spans="1:15" ht="18.75" x14ac:dyDescent="0.2">
      <c r="A535" s="24"/>
      <c r="B535" s="3" t="s">
        <v>104</v>
      </c>
      <c r="C535" s="11">
        <v>908</v>
      </c>
      <c r="D535" s="13" t="s">
        <v>5</v>
      </c>
      <c r="E535" s="13" t="s">
        <v>21</v>
      </c>
      <c r="F535" s="11"/>
      <c r="G535" s="12"/>
      <c r="H535" s="10">
        <f>H536+H541</f>
        <v>382.8</v>
      </c>
      <c r="I535" s="10">
        <f t="shared" ref="I535:J535" si="373">I536+I541</f>
        <v>0</v>
      </c>
      <c r="J535" s="31">
        <f t="shared" si="373"/>
        <v>1004.09451</v>
      </c>
      <c r="K535" s="10">
        <f t="shared" ref="K535:N535" si="374">K536+K541</f>
        <v>0</v>
      </c>
      <c r="L535" s="47">
        <f t="shared" ref="L535" si="375">L536+L541</f>
        <v>0</v>
      </c>
      <c r="M535" s="40">
        <f t="shared" si="374"/>
        <v>0</v>
      </c>
      <c r="N535" s="10">
        <f t="shared" si="374"/>
        <v>0</v>
      </c>
      <c r="O535" s="22">
        <f>O536+O541</f>
        <v>1004.09451</v>
      </c>
    </row>
    <row r="536" spans="1:15" ht="40.5" customHeight="1" x14ac:dyDescent="0.2">
      <c r="A536" s="24"/>
      <c r="B536" s="3" t="s">
        <v>367</v>
      </c>
      <c r="C536" s="11">
        <v>908</v>
      </c>
      <c r="D536" s="13" t="s">
        <v>5</v>
      </c>
      <c r="E536" s="13" t="s">
        <v>21</v>
      </c>
      <c r="F536" s="11" t="s">
        <v>208</v>
      </c>
      <c r="G536" s="12"/>
      <c r="H536" s="10">
        <f t="shared" ref="H536:N539" si="376">H537</f>
        <v>332.8</v>
      </c>
      <c r="I536" s="10">
        <f t="shared" si="376"/>
        <v>0</v>
      </c>
      <c r="J536" s="31">
        <f t="shared" si="376"/>
        <v>959.17371000000003</v>
      </c>
      <c r="K536" s="10">
        <f t="shared" si="376"/>
        <v>0</v>
      </c>
      <c r="L536" s="47">
        <f t="shared" si="376"/>
        <v>0</v>
      </c>
      <c r="M536" s="40">
        <f t="shared" si="376"/>
        <v>0</v>
      </c>
      <c r="N536" s="10">
        <f t="shared" si="376"/>
        <v>0</v>
      </c>
      <c r="O536" s="22">
        <f>O537</f>
        <v>959.17371000000003</v>
      </c>
    </row>
    <row r="537" spans="1:15" ht="18.75" x14ac:dyDescent="0.2">
      <c r="A537" s="24"/>
      <c r="B537" s="3" t="s">
        <v>475</v>
      </c>
      <c r="C537" s="11">
        <v>908</v>
      </c>
      <c r="D537" s="13" t="s">
        <v>5</v>
      </c>
      <c r="E537" s="13" t="s">
        <v>21</v>
      </c>
      <c r="F537" s="11" t="s">
        <v>368</v>
      </c>
      <c r="G537" s="12"/>
      <c r="H537" s="10">
        <f>H538</f>
        <v>332.8</v>
      </c>
      <c r="I537" s="10">
        <f t="shared" si="376"/>
        <v>0</v>
      </c>
      <c r="J537" s="31">
        <f t="shared" si="376"/>
        <v>959.17371000000003</v>
      </c>
      <c r="K537" s="10">
        <f t="shared" si="376"/>
        <v>0</v>
      </c>
      <c r="L537" s="47">
        <f t="shared" si="376"/>
        <v>0</v>
      </c>
      <c r="M537" s="40">
        <f t="shared" si="376"/>
        <v>0</v>
      </c>
      <c r="N537" s="10">
        <f t="shared" si="376"/>
        <v>0</v>
      </c>
      <c r="O537" s="22">
        <f>O538</f>
        <v>959.17371000000003</v>
      </c>
    </row>
    <row r="538" spans="1:15" ht="37.5" x14ac:dyDescent="0.2">
      <c r="A538" s="24"/>
      <c r="B538" s="3" t="s">
        <v>448</v>
      </c>
      <c r="C538" s="11">
        <v>908</v>
      </c>
      <c r="D538" s="13" t="s">
        <v>5</v>
      </c>
      <c r="E538" s="13" t="s">
        <v>21</v>
      </c>
      <c r="F538" s="11" t="s">
        <v>449</v>
      </c>
      <c r="G538" s="12"/>
      <c r="H538" s="10">
        <f>H539</f>
        <v>332.8</v>
      </c>
      <c r="I538" s="10">
        <f t="shared" ref="I538:N538" si="377">I539</f>
        <v>0</v>
      </c>
      <c r="J538" s="31">
        <f t="shared" si="377"/>
        <v>959.17371000000003</v>
      </c>
      <c r="K538" s="10">
        <f t="shared" si="377"/>
        <v>0</v>
      </c>
      <c r="L538" s="47">
        <f t="shared" si="377"/>
        <v>0</v>
      </c>
      <c r="M538" s="40">
        <f t="shared" si="377"/>
        <v>0</v>
      </c>
      <c r="N538" s="10">
        <f t="shared" si="377"/>
        <v>0</v>
      </c>
      <c r="O538" s="22">
        <f>O539</f>
        <v>959.17371000000003</v>
      </c>
    </row>
    <row r="539" spans="1:15" ht="42" customHeight="1" x14ac:dyDescent="0.2">
      <c r="A539" s="24"/>
      <c r="B539" s="3" t="s">
        <v>374</v>
      </c>
      <c r="C539" s="11">
        <v>908</v>
      </c>
      <c r="D539" s="13" t="s">
        <v>5</v>
      </c>
      <c r="E539" s="13" t="s">
        <v>21</v>
      </c>
      <c r="F539" s="11" t="s">
        <v>371</v>
      </c>
      <c r="G539" s="12"/>
      <c r="H539" s="10">
        <f t="shared" si="376"/>
        <v>332.8</v>
      </c>
      <c r="I539" s="10">
        <f t="shared" si="376"/>
        <v>0</v>
      </c>
      <c r="J539" s="31">
        <f t="shared" si="376"/>
        <v>959.17371000000003</v>
      </c>
      <c r="K539" s="10">
        <f t="shared" si="376"/>
        <v>0</v>
      </c>
      <c r="L539" s="47">
        <f t="shared" si="376"/>
        <v>0</v>
      </c>
      <c r="M539" s="40">
        <f t="shared" si="376"/>
        <v>0</v>
      </c>
      <c r="N539" s="10">
        <f t="shared" si="376"/>
        <v>0</v>
      </c>
      <c r="O539" s="22">
        <f>O540</f>
        <v>959.17371000000003</v>
      </c>
    </row>
    <row r="540" spans="1:15" ht="18" customHeight="1" x14ac:dyDescent="0.2">
      <c r="A540" s="24"/>
      <c r="B540" s="3" t="s">
        <v>12</v>
      </c>
      <c r="C540" s="11">
        <v>908</v>
      </c>
      <c r="D540" s="13" t="s">
        <v>5</v>
      </c>
      <c r="E540" s="13" t="s">
        <v>21</v>
      </c>
      <c r="F540" s="11" t="s">
        <v>371</v>
      </c>
      <c r="G540" s="12">
        <v>300</v>
      </c>
      <c r="H540" s="10">
        <v>332.8</v>
      </c>
      <c r="I540" s="10"/>
      <c r="J540" s="31">
        <v>959.17371000000003</v>
      </c>
      <c r="K540" s="22">
        <v>0</v>
      </c>
      <c r="L540" s="45"/>
      <c r="M540" s="38"/>
      <c r="N540" s="22">
        <v>0</v>
      </c>
      <c r="O540" s="22">
        <f>J540+K540+M540+N540+L540</f>
        <v>959.17371000000003</v>
      </c>
    </row>
    <row r="541" spans="1:15" ht="40.5" customHeight="1" x14ac:dyDescent="0.2">
      <c r="A541" s="24"/>
      <c r="B541" s="3" t="s">
        <v>366</v>
      </c>
      <c r="C541" s="11">
        <v>908</v>
      </c>
      <c r="D541" s="13" t="s">
        <v>5</v>
      </c>
      <c r="E541" s="13" t="s">
        <v>21</v>
      </c>
      <c r="F541" s="11" t="s">
        <v>308</v>
      </c>
      <c r="G541" s="12"/>
      <c r="H541" s="10">
        <f>H542</f>
        <v>50</v>
      </c>
      <c r="I541" s="10">
        <f t="shared" ref="I541:N541" si="378">I542</f>
        <v>0</v>
      </c>
      <c r="J541" s="31">
        <f t="shared" si="378"/>
        <v>44.9208</v>
      </c>
      <c r="K541" s="10">
        <f t="shared" si="378"/>
        <v>0</v>
      </c>
      <c r="L541" s="47">
        <f t="shared" si="378"/>
        <v>0</v>
      </c>
      <c r="M541" s="40">
        <f t="shared" si="378"/>
        <v>0</v>
      </c>
      <c r="N541" s="10">
        <f t="shared" si="378"/>
        <v>0</v>
      </c>
      <c r="O541" s="22">
        <f>O542</f>
        <v>44.9208</v>
      </c>
    </row>
    <row r="542" spans="1:15" ht="18.75" x14ac:dyDescent="0.2">
      <c r="A542" s="24"/>
      <c r="B542" s="3" t="s">
        <v>385</v>
      </c>
      <c r="C542" s="11">
        <v>908</v>
      </c>
      <c r="D542" s="13" t="s">
        <v>5</v>
      </c>
      <c r="E542" s="13" t="s">
        <v>21</v>
      </c>
      <c r="F542" s="11" t="s">
        <v>384</v>
      </c>
      <c r="G542" s="12"/>
      <c r="H542" s="10">
        <f t="shared" ref="H542:N542" si="379">H543</f>
        <v>50</v>
      </c>
      <c r="I542" s="10">
        <f t="shared" si="379"/>
        <v>0</v>
      </c>
      <c r="J542" s="31">
        <f t="shared" si="379"/>
        <v>44.9208</v>
      </c>
      <c r="K542" s="10">
        <f t="shared" si="379"/>
        <v>0</v>
      </c>
      <c r="L542" s="47">
        <f t="shared" si="379"/>
        <v>0</v>
      </c>
      <c r="M542" s="40">
        <f t="shared" si="379"/>
        <v>0</v>
      </c>
      <c r="N542" s="10">
        <f t="shared" si="379"/>
        <v>0</v>
      </c>
      <c r="O542" s="22">
        <f>O543</f>
        <v>44.9208</v>
      </c>
    </row>
    <row r="543" spans="1:15" ht="18.75" x14ac:dyDescent="0.2">
      <c r="A543" s="24"/>
      <c r="B543" s="3" t="s">
        <v>12</v>
      </c>
      <c r="C543" s="11">
        <v>908</v>
      </c>
      <c r="D543" s="13" t="s">
        <v>5</v>
      </c>
      <c r="E543" s="13" t="s">
        <v>21</v>
      </c>
      <c r="F543" s="11" t="s">
        <v>384</v>
      </c>
      <c r="G543" s="12">
        <v>300</v>
      </c>
      <c r="H543" s="10">
        <v>50</v>
      </c>
      <c r="I543" s="10"/>
      <c r="J543" s="31">
        <v>44.9208</v>
      </c>
      <c r="K543" s="22">
        <v>0</v>
      </c>
      <c r="L543" s="45"/>
      <c r="M543" s="38"/>
      <c r="N543" s="22"/>
      <c r="O543" s="22">
        <f>J543+K543+M543+N543+L543</f>
        <v>44.9208</v>
      </c>
    </row>
    <row r="544" spans="1:15" ht="18.75" x14ac:dyDescent="0.2">
      <c r="A544" s="24"/>
      <c r="B544" s="3" t="s">
        <v>38</v>
      </c>
      <c r="C544" s="11">
        <v>908</v>
      </c>
      <c r="D544" s="13" t="s">
        <v>5</v>
      </c>
      <c r="E544" s="13" t="s">
        <v>4</v>
      </c>
      <c r="F544" s="11"/>
      <c r="G544" s="12"/>
      <c r="H544" s="10">
        <f>H545</f>
        <v>1494.9</v>
      </c>
      <c r="I544" s="10">
        <f t="shared" ref="H544:N552" si="380">I545</f>
        <v>8443.6999999999989</v>
      </c>
      <c r="J544" s="31">
        <f t="shared" si="380"/>
        <v>10651.74857</v>
      </c>
      <c r="K544" s="10">
        <f t="shared" si="380"/>
        <v>0</v>
      </c>
      <c r="L544" s="47">
        <f t="shared" si="380"/>
        <v>0</v>
      </c>
      <c r="M544" s="40">
        <f t="shared" si="380"/>
        <v>0</v>
      </c>
      <c r="N544" s="10">
        <f t="shared" si="380"/>
        <v>0</v>
      </c>
      <c r="O544" s="22">
        <f>O545</f>
        <v>10651.74857</v>
      </c>
    </row>
    <row r="545" spans="1:15" ht="56.25" x14ac:dyDescent="0.2">
      <c r="A545" s="24"/>
      <c r="B545" s="3" t="s">
        <v>313</v>
      </c>
      <c r="C545" s="11">
        <v>908</v>
      </c>
      <c r="D545" s="13" t="s">
        <v>5</v>
      </c>
      <c r="E545" s="13" t="s">
        <v>4</v>
      </c>
      <c r="F545" s="11" t="s">
        <v>216</v>
      </c>
      <c r="G545" s="12"/>
      <c r="H545" s="10">
        <f>H546+H550</f>
        <v>1494.9</v>
      </c>
      <c r="I545" s="10">
        <f t="shared" ref="I545:J545" si="381">I546+I550</f>
        <v>8443.6999999999989</v>
      </c>
      <c r="J545" s="31">
        <f t="shared" si="381"/>
        <v>10651.74857</v>
      </c>
      <c r="K545" s="10">
        <f t="shared" ref="K545:N545" si="382">K546+K550</f>
        <v>0</v>
      </c>
      <c r="L545" s="47">
        <f t="shared" ref="L545" si="383">L546+L550</f>
        <v>0</v>
      </c>
      <c r="M545" s="40">
        <f t="shared" si="382"/>
        <v>0</v>
      </c>
      <c r="N545" s="10">
        <f t="shared" si="382"/>
        <v>0</v>
      </c>
      <c r="O545" s="22">
        <f>O546+O550</f>
        <v>10651.74857</v>
      </c>
    </row>
    <row r="546" spans="1:15" ht="18.75" x14ac:dyDescent="0.2">
      <c r="A546" s="24"/>
      <c r="B546" s="3" t="s">
        <v>452</v>
      </c>
      <c r="C546" s="11">
        <v>908</v>
      </c>
      <c r="D546" s="13" t="s">
        <v>5</v>
      </c>
      <c r="E546" s="13" t="s">
        <v>4</v>
      </c>
      <c r="F546" s="11" t="s">
        <v>232</v>
      </c>
      <c r="G546" s="12"/>
      <c r="H546" s="10">
        <f>H547</f>
        <v>1494.9</v>
      </c>
      <c r="I546" s="10">
        <f t="shared" ref="I546:N546" si="384">I547</f>
        <v>1894.8</v>
      </c>
      <c r="J546" s="31">
        <f t="shared" si="384"/>
        <v>4102.8485700000001</v>
      </c>
      <c r="K546" s="10">
        <f t="shared" si="384"/>
        <v>0</v>
      </c>
      <c r="L546" s="47">
        <f t="shared" si="384"/>
        <v>0</v>
      </c>
      <c r="M546" s="40">
        <f t="shared" si="384"/>
        <v>0</v>
      </c>
      <c r="N546" s="10">
        <f t="shared" si="384"/>
        <v>0</v>
      </c>
      <c r="O546" s="22">
        <f>O547</f>
        <v>4102.8485700000001</v>
      </c>
    </row>
    <row r="547" spans="1:15" ht="56.25" x14ac:dyDescent="0.2">
      <c r="A547" s="24"/>
      <c r="B547" s="3" t="s">
        <v>233</v>
      </c>
      <c r="C547" s="11">
        <v>908</v>
      </c>
      <c r="D547" s="13" t="s">
        <v>5</v>
      </c>
      <c r="E547" s="13" t="s">
        <v>4</v>
      </c>
      <c r="F547" s="11" t="s">
        <v>232</v>
      </c>
      <c r="G547" s="12"/>
      <c r="H547" s="10">
        <f>H548</f>
        <v>1494.9</v>
      </c>
      <c r="I547" s="10">
        <f t="shared" ref="I547:N547" si="385">I548</f>
        <v>1894.8</v>
      </c>
      <c r="J547" s="31">
        <f t="shared" si="385"/>
        <v>4102.8485700000001</v>
      </c>
      <c r="K547" s="10">
        <f t="shared" si="385"/>
        <v>0</v>
      </c>
      <c r="L547" s="47">
        <f t="shared" si="385"/>
        <v>0</v>
      </c>
      <c r="M547" s="40">
        <f t="shared" si="385"/>
        <v>0</v>
      </c>
      <c r="N547" s="10">
        <f t="shared" si="385"/>
        <v>0</v>
      </c>
      <c r="O547" s="22">
        <f>O548</f>
        <v>4102.8485700000001</v>
      </c>
    </row>
    <row r="548" spans="1:15" ht="56.25" x14ac:dyDescent="0.2">
      <c r="A548" s="24"/>
      <c r="B548" s="3" t="s">
        <v>334</v>
      </c>
      <c r="C548" s="11">
        <v>908</v>
      </c>
      <c r="D548" s="13" t="s">
        <v>5</v>
      </c>
      <c r="E548" s="13" t="s">
        <v>4</v>
      </c>
      <c r="F548" s="11" t="s">
        <v>321</v>
      </c>
      <c r="G548" s="12"/>
      <c r="H548" s="10">
        <f t="shared" ref="H548:N548" si="386">H549</f>
        <v>1494.9</v>
      </c>
      <c r="I548" s="10">
        <f t="shared" si="386"/>
        <v>1894.8</v>
      </c>
      <c r="J548" s="31">
        <f t="shared" si="386"/>
        <v>4102.8485700000001</v>
      </c>
      <c r="K548" s="10">
        <f t="shared" si="386"/>
        <v>0</v>
      </c>
      <c r="L548" s="47">
        <f t="shared" si="386"/>
        <v>0</v>
      </c>
      <c r="M548" s="40">
        <f t="shared" si="386"/>
        <v>0</v>
      </c>
      <c r="N548" s="10">
        <f t="shared" si="386"/>
        <v>0</v>
      </c>
      <c r="O548" s="22">
        <f>O549</f>
        <v>4102.8485700000001</v>
      </c>
    </row>
    <row r="549" spans="1:15" ht="18.75" customHeight="1" x14ac:dyDescent="0.2">
      <c r="A549" s="24"/>
      <c r="B549" s="3" t="s">
        <v>12</v>
      </c>
      <c r="C549" s="11">
        <v>908</v>
      </c>
      <c r="D549" s="13" t="s">
        <v>5</v>
      </c>
      <c r="E549" s="13" t="s">
        <v>4</v>
      </c>
      <c r="F549" s="11" t="s">
        <v>321</v>
      </c>
      <c r="G549" s="12">
        <v>300</v>
      </c>
      <c r="H549" s="10">
        <v>1494.9</v>
      </c>
      <c r="I549" s="10">
        <v>1894.8</v>
      </c>
      <c r="J549" s="31">
        <v>4102.8485700000001</v>
      </c>
      <c r="K549" s="22"/>
      <c r="L549" s="45"/>
      <c r="M549" s="38"/>
      <c r="N549" s="22">
        <v>0</v>
      </c>
      <c r="O549" s="22">
        <f>J549+K549+M549+N549+L549</f>
        <v>4102.8485700000001</v>
      </c>
    </row>
    <row r="550" spans="1:15" ht="56.25" x14ac:dyDescent="0.2">
      <c r="A550" s="24"/>
      <c r="B550" s="3" t="s">
        <v>234</v>
      </c>
      <c r="C550" s="11">
        <v>908</v>
      </c>
      <c r="D550" s="13" t="s">
        <v>5</v>
      </c>
      <c r="E550" s="13" t="s">
        <v>4</v>
      </c>
      <c r="F550" s="11" t="s">
        <v>235</v>
      </c>
      <c r="G550" s="12"/>
      <c r="H550" s="10">
        <f t="shared" si="380"/>
        <v>0</v>
      </c>
      <c r="I550" s="10">
        <f t="shared" si="380"/>
        <v>6548.9</v>
      </c>
      <c r="J550" s="31">
        <f t="shared" si="380"/>
        <v>6548.9</v>
      </c>
      <c r="K550" s="10">
        <f t="shared" si="380"/>
        <v>0</v>
      </c>
      <c r="L550" s="47">
        <f t="shared" si="380"/>
        <v>0</v>
      </c>
      <c r="M550" s="40">
        <f t="shared" si="380"/>
        <v>0</v>
      </c>
      <c r="N550" s="10">
        <f t="shared" si="380"/>
        <v>0</v>
      </c>
      <c r="O550" s="22">
        <f>O551</f>
        <v>6548.9</v>
      </c>
    </row>
    <row r="551" spans="1:15" ht="75" x14ac:dyDescent="0.2">
      <c r="A551" s="24"/>
      <c r="B551" s="3" t="s">
        <v>236</v>
      </c>
      <c r="C551" s="11">
        <v>908</v>
      </c>
      <c r="D551" s="13" t="s">
        <v>5</v>
      </c>
      <c r="E551" s="13" t="s">
        <v>4</v>
      </c>
      <c r="F551" s="11" t="s">
        <v>237</v>
      </c>
      <c r="G551" s="12"/>
      <c r="H551" s="10">
        <f t="shared" si="380"/>
        <v>0</v>
      </c>
      <c r="I551" s="10">
        <f t="shared" si="380"/>
        <v>6548.9</v>
      </c>
      <c r="J551" s="31">
        <f t="shared" si="380"/>
        <v>6548.9</v>
      </c>
      <c r="K551" s="10">
        <f t="shared" si="380"/>
        <v>0</v>
      </c>
      <c r="L551" s="47">
        <f t="shared" si="380"/>
        <v>0</v>
      </c>
      <c r="M551" s="40">
        <f t="shared" si="380"/>
        <v>0</v>
      </c>
      <c r="N551" s="10">
        <f t="shared" si="380"/>
        <v>0</v>
      </c>
      <c r="O551" s="22">
        <f>O552</f>
        <v>6548.9</v>
      </c>
    </row>
    <row r="552" spans="1:15" ht="93.75" x14ac:dyDescent="0.2">
      <c r="A552" s="24"/>
      <c r="B552" s="3" t="s">
        <v>238</v>
      </c>
      <c r="C552" s="11">
        <v>908</v>
      </c>
      <c r="D552" s="13" t="s">
        <v>5</v>
      </c>
      <c r="E552" s="13" t="s">
        <v>4</v>
      </c>
      <c r="F552" s="11" t="s">
        <v>239</v>
      </c>
      <c r="G552" s="12"/>
      <c r="H552" s="10">
        <f t="shared" si="380"/>
        <v>0</v>
      </c>
      <c r="I552" s="10">
        <f t="shared" si="380"/>
        <v>6548.9</v>
      </c>
      <c r="J552" s="31">
        <f t="shared" si="380"/>
        <v>6548.9</v>
      </c>
      <c r="K552" s="10">
        <f t="shared" si="380"/>
        <v>0</v>
      </c>
      <c r="L552" s="47">
        <f t="shared" si="380"/>
        <v>0</v>
      </c>
      <c r="M552" s="40">
        <f t="shared" si="380"/>
        <v>0</v>
      </c>
      <c r="N552" s="10">
        <f t="shared" si="380"/>
        <v>0</v>
      </c>
      <c r="O552" s="22">
        <f>O553</f>
        <v>6548.9</v>
      </c>
    </row>
    <row r="553" spans="1:15" ht="37.5" x14ac:dyDescent="0.2">
      <c r="A553" s="24"/>
      <c r="B553" s="3" t="s">
        <v>43</v>
      </c>
      <c r="C553" s="11">
        <v>908</v>
      </c>
      <c r="D553" s="13" t="s">
        <v>5</v>
      </c>
      <c r="E553" s="13" t="s">
        <v>4</v>
      </c>
      <c r="F553" s="11" t="s">
        <v>239</v>
      </c>
      <c r="G553" s="12">
        <v>400</v>
      </c>
      <c r="H553" s="10"/>
      <c r="I553" s="10">
        <v>6548.9</v>
      </c>
      <c r="J553" s="31">
        <f>H553+I553</f>
        <v>6548.9</v>
      </c>
      <c r="K553" s="22"/>
      <c r="L553" s="45"/>
      <c r="M553" s="38"/>
      <c r="N553" s="22"/>
      <c r="O553" s="22">
        <f>J553+K553+M553+N553+L553</f>
        <v>6548.9</v>
      </c>
    </row>
    <row r="554" spans="1:15" ht="18.75" x14ac:dyDescent="0.2">
      <c r="A554" s="24"/>
      <c r="B554" s="3" t="s">
        <v>105</v>
      </c>
      <c r="C554" s="11">
        <v>908</v>
      </c>
      <c r="D554" s="13" t="s">
        <v>5</v>
      </c>
      <c r="E554" s="13" t="s">
        <v>22</v>
      </c>
      <c r="F554" s="11"/>
      <c r="G554" s="12"/>
      <c r="H554" s="10">
        <f t="shared" ref="H554:N556" si="387">H555</f>
        <v>0</v>
      </c>
      <c r="I554" s="10">
        <f t="shared" si="387"/>
        <v>557</v>
      </c>
      <c r="J554" s="31">
        <f t="shared" si="387"/>
        <v>562.20799999999997</v>
      </c>
      <c r="K554" s="10">
        <f t="shared" si="387"/>
        <v>0</v>
      </c>
      <c r="L554" s="47">
        <f t="shared" si="387"/>
        <v>0</v>
      </c>
      <c r="M554" s="40">
        <f t="shared" si="387"/>
        <v>0</v>
      </c>
      <c r="N554" s="10">
        <f t="shared" si="387"/>
        <v>0</v>
      </c>
      <c r="O554" s="22">
        <f>O555</f>
        <v>562.20799999999997</v>
      </c>
    </row>
    <row r="555" spans="1:15" ht="18.75" x14ac:dyDescent="0.2">
      <c r="A555" s="24"/>
      <c r="B555" s="3" t="s">
        <v>26</v>
      </c>
      <c r="C555" s="11">
        <v>908</v>
      </c>
      <c r="D555" s="13" t="s">
        <v>5</v>
      </c>
      <c r="E555" s="13" t="s">
        <v>22</v>
      </c>
      <c r="F555" s="11" t="s">
        <v>131</v>
      </c>
      <c r="G555" s="12"/>
      <c r="H555" s="10">
        <f t="shared" si="387"/>
        <v>0</v>
      </c>
      <c r="I555" s="10">
        <f t="shared" si="387"/>
        <v>557</v>
      </c>
      <c r="J555" s="31">
        <f>J556+J558</f>
        <v>562.20799999999997</v>
      </c>
      <c r="K555" s="10">
        <f>K556+K558</f>
        <v>0</v>
      </c>
      <c r="L555" s="47">
        <f t="shared" si="387"/>
        <v>0</v>
      </c>
      <c r="M555" s="40">
        <f t="shared" si="387"/>
        <v>0</v>
      </c>
      <c r="N555" s="10">
        <f>N556+N558</f>
        <v>0</v>
      </c>
      <c r="O555" s="22">
        <f>O556+O558</f>
        <v>562.20799999999997</v>
      </c>
    </row>
    <row r="556" spans="1:15" ht="56.25" x14ac:dyDescent="0.2">
      <c r="A556" s="24"/>
      <c r="B556" s="3" t="s">
        <v>106</v>
      </c>
      <c r="C556" s="11">
        <v>908</v>
      </c>
      <c r="D556" s="13" t="s">
        <v>5</v>
      </c>
      <c r="E556" s="13" t="s">
        <v>22</v>
      </c>
      <c r="F556" s="11" t="s">
        <v>229</v>
      </c>
      <c r="G556" s="12"/>
      <c r="H556" s="10">
        <f t="shared" si="387"/>
        <v>0</v>
      </c>
      <c r="I556" s="10">
        <f t="shared" si="387"/>
        <v>557</v>
      </c>
      <c r="J556" s="31">
        <f t="shared" si="387"/>
        <v>557</v>
      </c>
      <c r="K556" s="10">
        <f t="shared" si="387"/>
        <v>0</v>
      </c>
      <c r="L556" s="47">
        <f t="shared" si="387"/>
        <v>0</v>
      </c>
      <c r="M556" s="40">
        <f t="shared" si="387"/>
        <v>0</v>
      </c>
      <c r="N556" s="10">
        <f t="shared" si="387"/>
        <v>0</v>
      </c>
      <c r="O556" s="22">
        <f>O557</f>
        <v>557</v>
      </c>
    </row>
    <row r="557" spans="1:15" ht="75" x14ac:dyDescent="0.2">
      <c r="A557" s="24"/>
      <c r="B557" s="3" t="s">
        <v>16</v>
      </c>
      <c r="C557" s="11">
        <v>908</v>
      </c>
      <c r="D557" s="13" t="s">
        <v>5</v>
      </c>
      <c r="E557" s="13" t="s">
        <v>22</v>
      </c>
      <c r="F557" s="11" t="s">
        <v>229</v>
      </c>
      <c r="G557" s="12">
        <v>100</v>
      </c>
      <c r="H557" s="10"/>
      <c r="I557" s="10">
        <v>557</v>
      </c>
      <c r="J557" s="31">
        <f>H557+I557</f>
        <v>557</v>
      </c>
      <c r="K557" s="22"/>
      <c r="L557" s="45"/>
      <c r="M557" s="38"/>
      <c r="N557" s="22"/>
      <c r="O557" s="22">
        <f>J557+K557+M557+N557+L557</f>
        <v>557</v>
      </c>
    </row>
    <row r="558" spans="1:15" ht="37.5" x14ac:dyDescent="0.2">
      <c r="A558" s="24"/>
      <c r="B558" s="32" t="s">
        <v>497</v>
      </c>
      <c r="C558" s="11">
        <v>908</v>
      </c>
      <c r="D558" s="13" t="s">
        <v>5</v>
      </c>
      <c r="E558" s="13" t="s">
        <v>22</v>
      </c>
      <c r="F558" s="11" t="s">
        <v>496</v>
      </c>
      <c r="G558" s="12"/>
      <c r="H558" s="10"/>
      <c r="I558" s="10"/>
      <c r="J558" s="31">
        <f>J559</f>
        <v>5.2080000000000002</v>
      </c>
      <c r="K558" s="22">
        <f>K559</f>
        <v>0</v>
      </c>
      <c r="L558" s="45"/>
      <c r="M558" s="38"/>
      <c r="N558" s="22">
        <f>N559</f>
        <v>0</v>
      </c>
      <c r="O558" s="22">
        <f>O559</f>
        <v>5.2080000000000002</v>
      </c>
    </row>
    <row r="559" spans="1:15" ht="75" x14ac:dyDescent="0.2">
      <c r="A559" s="24"/>
      <c r="B559" s="3" t="s">
        <v>16</v>
      </c>
      <c r="C559" s="11">
        <v>908</v>
      </c>
      <c r="D559" s="13" t="s">
        <v>5</v>
      </c>
      <c r="E559" s="13" t="s">
        <v>22</v>
      </c>
      <c r="F559" s="11" t="s">
        <v>496</v>
      </c>
      <c r="G559" s="12" t="s">
        <v>17</v>
      </c>
      <c r="H559" s="10"/>
      <c r="I559" s="10"/>
      <c r="J559" s="31">
        <v>5.2080000000000002</v>
      </c>
      <c r="K559" s="22">
        <v>0</v>
      </c>
      <c r="L559" s="45"/>
      <c r="M559" s="38"/>
      <c r="N559" s="22">
        <v>0</v>
      </c>
      <c r="O559" s="22">
        <f>J559+K559+L559+M559+N559</f>
        <v>5.2080000000000002</v>
      </c>
    </row>
    <row r="560" spans="1:15" ht="18.75" x14ac:dyDescent="0.2">
      <c r="A560" s="24"/>
      <c r="B560" s="3" t="s">
        <v>107</v>
      </c>
      <c r="C560" s="11">
        <v>908</v>
      </c>
      <c r="D560" s="13" t="s">
        <v>46</v>
      </c>
      <c r="E560" s="13"/>
      <c r="F560" s="11"/>
      <c r="G560" s="12"/>
      <c r="H560" s="10">
        <f>H561</f>
        <v>400</v>
      </c>
      <c r="I560" s="10">
        <f t="shared" ref="I560:N560" si="388">I561</f>
        <v>0</v>
      </c>
      <c r="J560" s="31">
        <f t="shared" si="388"/>
        <v>300</v>
      </c>
      <c r="K560" s="10">
        <f t="shared" si="388"/>
        <v>-29.074999999999999</v>
      </c>
      <c r="L560" s="47">
        <f t="shared" si="388"/>
        <v>0</v>
      </c>
      <c r="M560" s="40">
        <f t="shared" si="388"/>
        <v>0</v>
      </c>
      <c r="N560" s="10">
        <f t="shared" si="388"/>
        <v>0</v>
      </c>
      <c r="O560" s="22">
        <f>O561</f>
        <v>270.92500000000001</v>
      </c>
    </row>
    <row r="561" spans="1:15" ht="18.75" x14ac:dyDescent="0.2">
      <c r="A561" s="24"/>
      <c r="B561" s="3" t="s">
        <v>108</v>
      </c>
      <c r="C561" s="11">
        <v>908</v>
      </c>
      <c r="D561" s="13" t="s">
        <v>46</v>
      </c>
      <c r="E561" s="13" t="s">
        <v>15</v>
      </c>
      <c r="F561" s="11"/>
      <c r="G561" s="12"/>
      <c r="H561" s="10">
        <f>H562+H566+H571</f>
        <v>400</v>
      </c>
      <c r="I561" s="10">
        <f t="shared" ref="I561:J561" si="389">I562+I566+I571</f>
        <v>0</v>
      </c>
      <c r="J561" s="31">
        <f t="shared" si="389"/>
        <v>300</v>
      </c>
      <c r="K561" s="10">
        <f t="shared" ref="K561:N561" si="390">K562+K566+K571</f>
        <v>-29.074999999999999</v>
      </c>
      <c r="L561" s="47">
        <f t="shared" ref="L561" si="391">L562+L566+L571</f>
        <v>0</v>
      </c>
      <c r="M561" s="40">
        <f t="shared" si="390"/>
        <v>0</v>
      </c>
      <c r="N561" s="10">
        <f t="shared" si="390"/>
        <v>0</v>
      </c>
      <c r="O561" s="22">
        <f>O562+O566+O571</f>
        <v>270.92500000000001</v>
      </c>
    </row>
    <row r="562" spans="1:15" ht="37.5" x14ac:dyDescent="0.2">
      <c r="A562" s="24"/>
      <c r="B562" s="3" t="s">
        <v>109</v>
      </c>
      <c r="C562" s="11">
        <v>908</v>
      </c>
      <c r="D562" s="13" t="s">
        <v>46</v>
      </c>
      <c r="E562" s="13" t="s">
        <v>15</v>
      </c>
      <c r="F562" s="11" t="s">
        <v>217</v>
      </c>
      <c r="G562" s="12"/>
      <c r="H562" s="10">
        <f t="shared" ref="H562:N562" si="392">H563</f>
        <v>260</v>
      </c>
      <c r="I562" s="10">
        <f t="shared" si="392"/>
        <v>0</v>
      </c>
      <c r="J562" s="31">
        <f t="shared" si="392"/>
        <v>260</v>
      </c>
      <c r="K562" s="10">
        <f t="shared" si="392"/>
        <v>-27.2</v>
      </c>
      <c r="L562" s="47">
        <f t="shared" si="392"/>
        <v>0</v>
      </c>
      <c r="M562" s="40">
        <f t="shared" si="392"/>
        <v>0</v>
      </c>
      <c r="N562" s="10">
        <f t="shared" si="392"/>
        <v>0</v>
      </c>
      <c r="O562" s="22">
        <f>O563</f>
        <v>232.8</v>
      </c>
    </row>
    <row r="563" spans="1:15" ht="18.75" x14ac:dyDescent="0.2">
      <c r="A563" s="24"/>
      <c r="B563" s="3" t="s">
        <v>219</v>
      </c>
      <c r="C563" s="11">
        <v>908</v>
      </c>
      <c r="D563" s="13" t="s">
        <v>46</v>
      </c>
      <c r="E563" s="13" t="s">
        <v>15</v>
      </c>
      <c r="F563" s="11" t="s">
        <v>218</v>
      </c>
      <c r="G563" s="12"/>
      <c r="H563" s="10">
        <f>H565</f>
        <v>260</v>
      </c>
      <c r="I563" s="10">
        <f>I565</f>
        <v>0</v>
      </c>
      <c r="J563" s="31">
        <f>J565+J564</f>
        <v>260</v>
      </c>
      <c r="K563" s="10">
        <f t="shared" ref="K563:N563" si="393">K565+K564</f>
        <v>-27.2</v>
      </c>
      <c r="L563" s="47">
        <f t="shared" ref="L563" si="394">L565+L564</f>
        <v>0</v>
      </c>
      <c r="M563" s="40">
        <f t="shared" si="393"/>
        <v>0</v>
      </c>
      <c r="N563" s="10">
        <f t="shared" si="393"/>
        <v>0</v>
      </c>
      <c r="O563" s="22">
        <f>O564+O565</f>
        <v>232.8</v>
      </c>
    </row>
    <row r="564" spans="1:15" ht="75" x14ac:dyDescent="0.2">
      <c r="A564" s="24"/>
      <c r="B564" s="3" t="s">
        <v>16</v>
      </c>
      <c r="C564" s="11">
        <v>908</v>
      </c>
      <c r="D564" s="13" t="s">
        <v>46</v>
      </c>
      <c r="E564" s="13" t="s">
        <v>15</v>
      </c>
      <c r="F564" s="11" t="s">
        <v>218</v>
      </c>
      <c r="G564" s="12">
        <v>100</v>
      </c>
      <c r="H564" s="10"/>
      <c r="I564" s="10"/>
      <c r="J564" s="31">
        <v>50</v>
      </c>
      <c r="K564" s="38">
        <v>-24.2</v>
      </c>
      <c r="L564" s="45"/>
      <c r="M564" s="38"/>
      <c r="N564" s="22"/>
      <c r="O564" s="22">
        <f>J564+K564+M564+N564+L564</f>
        <v>25.8</v>
      </c>
    </row>
    <row r="565" spans="1:15" ht="36" customHeight="1" x14ac:dyDescent="0.2">
      <c r="A565" s="24"/>
      <c r="B565" s="3" t="s">
        <v>166</v>
      </c>
      <c r="C565" s="11">
        <v>908</v>
      </c>
      <c r="D565" s="13" t="s">
        <v>46</v>
      </c>
      <c r="E565" s="13" t="s">
        <v>15</v>
      </c>
      <c r="F565" s="11" t="s">
        <v>218</v>
      </c>
      <c r="G565" s="12">
        <v>200</v>
      </c>
      <c r="H565" s="10">
        <v>260</v>
      </c>
      <c r="I565" s="10"/>
      <c r="J565" s="31">
        <v>210</v>
      </c>
      <c r="K565" s="38">
        <v>-3</v>
      </c>
      <c r="L565" s="45"/>
      <c r="M565" s="38"/>
      <c r="N565" s="22"/>
      <c r="O565" s="22">
        <f>J565+K565+M565+N565+L565</f>
        <v>207</v>
      </c>
    </row>
    <row r="566" spans="1:15" ht="75" hidden="1" x14ac:dyDescent="0.2">
      <c r="A566" s="24"/>
      <c r="B566" s="3" t="s">
        <v>96</v>
      </c>
      <c r="C566" s="11">
        <v>908</v>
      </c>
      <c r="D566" s="13" t="s">
        <v>46</v>
      </c>
      <c r="E566" s="13" t="s">
        <v>15</v>
      </c>
      <c r="F566" s="11" t="s">
        <v>207</v>
      </c>
      <c r="G566" s="12"/>
      <c r="H566" s="10">
        <f t="shared" ref="H566" si="395">H568</f>
        <v>100</v>
      </c>
      <c r="I566" s="10">
        <v>0</v>
      </c>
      <c r="J566" s="31">
        <f t="shared" ref="J566" si="396">J568</f>
        <v>0</v>
      </c>
      <c r="K566" s="10">
        <f t="shared" ref="K566:N566" si="397">K568</f>
        <v>0</v>
      </c>
      <c r="L566" s="47">
        <f t="shared" ref="L566" si="398">L568</f>
        <v>0</v>
      </c>
      <c r="M566" s="40">
        <f t="shared" si="397"/>
        <v>0</v>
      </c>
      <c r="N566" s="10">
        <f t="shared" si="397"/>
        <v>0</v>
      </c>
      <c r="O566" s="22">
        <f>O567</f>
        <v>0</v>
      </c>
    </row>
    <row r="567" spans="1:15" ht="56.25" hidden="1" x14ac:dyDescent="0.2">
      <c r="A567" s="24"/>
      <c r="B567" s="3" t="s">
        <v>352</v>
      </c>
      <c r="C567" s="11">
        <v>908</v>
      </c>
      <c r="D567" s="13" t="s">
        <v>46</v>
      </c>
      <c r="E567" s="13" t="s">
        <v>15</v>
      </c>
      <c r="F567" s="11" t="s">
        <v>351</v>
      </c>
      <c r="G567" s="12"/>
      <c r="H567" s="10">
        <f t="shared" ref="H567:N567" si="399">H568</f>
        <v>100</v>
      </c>
      <c r="I567" s="10">
        <v>0</v>
      </c>
      <c r="J567" s="31">
        <f t="shared" si="399"/>
        <v>0</v>
      </c>
      <c r="K567" s="10">
        <f t="shared" si="399"/>
        <v>0</v>
      </c>
      <c r="L567" s="47">
        <f t="shared" si="399"/>
        <v>0</v>
      </c>
      <c r="M567" s="40">
        <f t="shared" si="399"/>
        <v>0</v>
      </c>
      <c r="N567" s="10">
        <f t="shared" si="399"/>
        <v>0</v>
      </c>
      <c r="O567" s="22">
        <f>O568</f>
        <v>0</v>
      </c>
    </row>
    <row r="568" spans="1:15" ht="23.25" hidden="1" customHeight="1" x14ac:dyDescent="0.2">
      <c r="A568" s="24"/>
      <c r="B568" s="3" t="s">
        <v>375</v>
      </c>
      <c r="C568" s="11">
        <v>908</v>
      </c>
      <c r="D568" s="13" t="s">
        <v>46</v>
      </c>
      <c r="E568" s="13" t="s">
        <v>15</v>
      </c>
      <c r="F568" s="11" t="s">
        <v>350</v>
      </c>
      <c r="G568" s="12"/>
      <c r="H568" s="10">
        <f>H570</f>
        <v>100</v>
      </c>
      <c r="I568" s="10">
        <f t="shared" ref="I568" si="400">I570</f>
        <v>0</v>
      </c>
      <c r="J568" s="31">
        <f>J570+J569</f>
        <v>0</v>
      </c>
      <c r="K568" s="10">
        <f t="shared" ref="K568:N568" si="401">K570+K569</f>
        <v>0</v>
      </c>
      <c r="L568" s="47">
        <f t="shared" ref="L568" si="402">L570+L569</f>
        <v>0</v>
      </c>
      <c r="M568" s="40">
        <f t="shared" si="401"/>
        <v>0</v>
      </c>
      <c r="N568" s="10">
        <f t="shared" si="401"/>
        <v>0</v>
      </c>
      <c r="O568" s="22">
        <f>O569+O570</f>
        <v>0</v>
      </c>
    </row>
    <row r="569" spans="1:15" ht="75" hidden="1" x14ac:dyDescent="0.2">
      <c r="A569" s="24"/>
      <c r="B569" s="3" t="s">
        <v>16</v>
      </c>
      <c r="C569" s="11">
        <v>908</v>
      </c>
      <c r="D569" s="13" t="s">
        <v>46</v>
      </c>
      <c r="E569" s="13" t="s">
        <v>15</v>
      </c>
      <c r="F569" s="11" t="s">
        <v>350</v>
      </c>
      <c r="G569" s="12">
        <v>100</v>
      </c>
      <c r="H569" s="10"/>
      <c r="I569" s="10"/>
      <c r="J569" s="31">
        <v>0</v>
      </c>
      <c r="K569" s="10">
        <v>0</v>
      </c>
      <c r="L569" s="47"/>
      <c r="M569" s="40"/>
      <c r="N569" s="10"/>
      <c r="O569" s="22">
        <f>J569+K569+M569+N569+L569</f>
        <v>0</v>
      </c>
    </row>
    <row r="570" spans="1:15" ht="37.5" hidden="1" x14ac:dyDescent="0.2">
      <c r="A570" s="24"/>
      <c r="B570" s="3" t="s">
        <v>166</v>
      </c>
      <c r="C570" s="11">
        <v>908</v>
      </c>
      <c r="D570" s="13" t="s">
        <v>46</v>
      </c>
      <c r="E570" s="13" t="s">
        <v>15</v>
      </c>
      <c r="F570" s="11" t="s">
        <v>350</v>
      </c>
      <c r="G570" s="12">
        <v>200</v>
      </c>
      <c r="H570" s="10">
        <v>100</v>
      </c>
      <c r="I570" s="10">
        <v>0</v>
      </c>
      <c r="J570" s="31">
        <v>0</v>
      </c>
      <c r="K570" s="22">
        <v>0</v>
      </c>
      <c r="L570" s="45"/>
      <c r="M570" s="38"/>
      <c r="N570" s="22"/>
      <c r="O570" s="22">
        <f>J570+K570+M570+N570+L570</f>
        <v>0</v>
      </c>
    </row>
    <row r="571" spans="1:15" ht="56.25" x14ac:dyDescent="0.2">
      <c r="A571" s="24"/>
      <c r="B571" s="3" t="s">
        <v>301</v>
      </c>
      <c r="C571" s="11">
        <v>908</v>
      </c>
      <c r="D571" s="13" t="s">
        <v>46</v>
      </c>
      <c r="E571" s="13" t="s">
        <v>15</v>
      </c>
      <c r="F571" s="11" t="s">
        <v>300</v>
      </c>
      <c r="G571" s="12"/>
      <c r="H571" s="10">
        <f>H574+H572</f>
        <v>40</v>
      </c>
      <c r="I571" s="10">
        <f t="shared" ref="I571:J571" si="403">I574+I572</f>
        <v>0</v>
      </c>
      <c r="J571" s="31">
        <f t="shared" si="403"/>
        <v>40</v>
      </c>
      <c r="K571" s="10">
        <f t="shared" ref="K571:N571" si="404">K574+K572</f>
        <v>-1.875</v>
      </c>
      <c r="L571" s="47">
        <f t="shared" ref="L571" si="405">L574+L572</f>
        <v>0</v>
      </c>
      <c r="M571" s="40">
        <f t="shared" si="404"/>
        <v>0</v>
      </c>
      <c r="N571" s="10">
        <f t="shared" si="404"/>
        <v>0</v>
      </c>
      <c r="O571" s="22">
        <f>O572+O574</f>
        <v>38.125</v>
      </c>
    </row>
    <row r="572" spans="1:15" ht="37.5" x14ac:dyDescent="0.2">
      <c r="A572" s="24"/>
      <c r="B572" s="3" t="s">
        <v>303</v>
      </c>
      <c r="C572" s="11">
        <v>908</v>
      </c>
      <c r="D572" s="13" t="s">
        <v>46</v>
      </c>
      <c r="E572" s="13" t="s">
        <v>15</v>
      </c>
      <c r="F572" s="11" t="s">
        <v>302</v>
      </c>
      <c r="G572" s="12"/>
      <c r="H572" s="10">
        <f t="shared" ref="H572:N572" si="406">H573</f>
        <v>25</v>
      </c>
      <c r="I572" s="10">
        <f t="shared" si="406"/>
        <v>0</v>
      </c>
      <c r="J572" s="31">
        <f t="shared" si="406"/>
        <v>25</v>
      </c>
      <c r="K572" s="10">
        <f t="shared" si="406"/>
        <v>-1.875</v>
      </c>
      <c r="L572" s="47">
        <f t="shared" si="406"/>
        <v>0</v>
      </c>
      <c r="M572" s="40">
        <f t="shared" si="406"/>
        <v>0</v>
      </c>
      <c r="N572" s="10">
        <f t="shared" si="406"/>
        <v>0</v>
      </c>
      <c r="O572" s="22">
        <f>O573</f>
        <v>23.125</v>
      </c>
    </row>
    <row r="573" spans="1:15" ht="37.5" x14ac:dyDescent="0.2">
      <c r="A573" s="24"/>
      <c r="B573" s="3" t="s">
        <v>166</v>
      </c>
      <c r="C573" s="11">
        <v>908</v>
      </c>
      <c r="D573" s="13" t="s">
        <v>46</v>
      </c>
      <c r="E573" s="13" t="s">
        <v>15</v>
      </c>
      <c r="F573" s="11" t="s">
        <v>302</v>
      </c>
      <c r="G573" s="12">
        <v>200</v>
      </c>
      <c r="H573" s="10">
        <v>25</v>
      </c>
      <c r="I573" s="10"/>
      <c r="J573" s="31">
        <f>H573+I573</f>
        <v>25</v>
      </c>
      <c r="K573" s="38">
        <v>-1.875</v>
      </c>
      <c r="L573" s="45"/>
      <c r="M573" s="38"/>
      <c r="N573" s="22"/>
      <c r="O573" s="22">
        <f>J573+K573+M573+N573+L573</f>
        <v>23.125</v>
      </c>
    </row>
    <row r="574" spans="1:15" ht="18.75" x14ac:dyDescent="0.2">
      <c r="A574" s="24"/>
      <c r="B574" s="3" t="s">
        <v>305</v>
      </c>
      <c r="C574" s="11">
        <v>908</v>
      </c>
      <c r="D574" s="13" t="s">
        <v>46</v>
      </c>
      <c r="E574" s="13" t="s">
        <v>15</v>
      </c>
      <c r="F574" s="11" t="s">
        <v>304</v>
      </c>
      <c r="G574" s="12"/>
      <c r="H574" s="10">
        <f t="shared" ref="H574:N574" si="407">H575</f>
        <v>15</v>
      </c>
      <c r="I574" s="10">
        <f t="shared" si="407"/>
        <v>0</v>
      </c>
      <c r="J574" s="31">
        <f t="shared" si="407"/>
        <v>15</v>
      </c>
      <c r="K574" s="10">
        <f t="shared" si="407"/>
        <v>0</v>
      </c>
      <c r="L574" s="47">
        <f t="shared" si="407"/>
        <v>0</v>
      </c>
      <c r="M574" s="40">
        <f t="shared" si="407"/>
        <v>0</v>
      </c>
      <c r="N574" s="10">
        <f t="shared" si="407"/>
        <v>0</v>
      </c>
      <c r="O574" s="22">
        <f>O575</f>
        <v>15</v>
      </c>
    </row>
    <row r="575" spans="1:15" ht="37.5" x14ac:dyDescent="0.2">
      <c r="A575" s="24"/>
      <c r="B575" s="3" t="s">
        <v>166</v>
      </c>
      <c r="C575" s="11">
        <v>908</v>
      </c>
      <c r="D575" s="13" t="s">
        <v>46</v>
      </c>
      <c r="E575" s="13" t="s">
        <v>15</v>
      </c>
      <c r="F575" s="11" t="s">
        <v>304</v>
      </c>
      <c r="G575" s="12">
        <v>200</v>
      </c>
      <c r="H575" s="10">
        <v>15</v>
      </c>
      <c r="I575" s="10"/>
      <c r="J575" s="31">
        <f>H575+I575</f>
        <v>15</v>
      </c>
      <c r="K575" s="22"/>
      <c r="L575" s="45"/>
      <c r="M575" s="38"/>
      <c r="N575" s="22"/>
      <c r="O575" s="22">
        <f>J575+K575+M575+N575+L575</f>
        <v>15</v>
      </c>
    </row>
    <row r="576" spans="1:15" ht="18.75" x14ac:dyDescent="0.2">
      <c r="A576" s="24"/>
      <c r="B576" s="3" t="s">
        <v>110</v>
      </c>
      <c r="C576" s="11">
        <v>908</v>
      </c>
      <c r="D576" s="13" t="s">
        <v>41</v>
      </c>
      <c r="E576" s="13"/>
      <c r="F576" s="11"/>
      <c r="G576" s="12"/>
      <c r="H576" s="10">
        <f t="shared" ref="H576:N579" si="408">H577</f>
        <v>2500</v>
      </c>
      <c r="I576" s="10">
        <f t="shared" si="408"/>
        <v>0</v>
      </c>
      <c r="J576" s="31">
        <f t="shared" si="408"/>
        <v>2904.7</v>
      </c>
      <c r="K576" s="10">
        <f t="shared" si="408"/>
        <v>82</v>
      </c>
      <c r="L576" s="47">
        <f t="shared" si="408"/>
        <v>0</v>
      </c>
      <c r="M576" s="40">
        <f t="shared" si="408"/>
        <v>0</v>
      </c>
      <c r="N576" s="10">
        <f t="shared" si="408"/>
        <v>0</v>
      </c>
      <c r="O576" s="22">
        <f t="shared" ref="O576:O579" si="409">J576+K576+M576+N576</f>
        <v>2986.7</v>
      </c>
    </row>
    <row r="577" spans="1:15" ht="18.75" x14ac:dyDescent="0.2">
      <c r="A577" s="24"/>
      <c r="B577" s="3" t="s">
        <v>111</v>
      </c>
      <c r="C577" s="11">
        <v>908</v>
      </c>
      <c r="D577" s="13" t="s">
        <v>41</v>
      </c>
      <c r="E577" s="13" t="s">
        <v>20</v>
      </c>
      <c r="F577" s="11"/>
      <c r="G577" s="12"/>
      <c r="H577" s="10">
        <f t="shared" si="408"/>
        <v>2500</v>
      </c>
      <c r="I577" s="10">
        <f t="shared" si="408"/>
        <v>0</v>
      </c>
      <c r="J577" s="31">
        <f t="shared" si="408"/>
        <v>2904.7</v>
      </c>
      <c r="K577" s="10">
        <f t="shared" si="408"/>
        <v>82</v>
      </c>
      <c r="L577" s="47">
        <f t="shared" si="408"/>
        <v>0</v>
      </c>
      <c r="M577" s="40">
        <f t="shared" si="408"/>
        <v>0</v>
      </c>
      <c r="N577" s="10">
        <f t="shared" si="408"/>
        <v>0</v>
      </c>
      <c r="O577" s="22">
        <f t="shared" si="409"/>
        <v>2986.7</v>
      </c>
    </row>
    <row r="578" spans="1:15" ht="37.5" x14ac:dyDescent="0.2">
      <c r="A578" s="24"/>
      <c r="B578" s="3" t="s">
        <v>72</v>
      </c>
      <c r="C578" s="11">
        <v>908</v>
      </c>
      <c r="D578" s="13" t="s">
        <v>41</v>
      </c>
      <c r="E578" s="13" t="s">
        <v>20</v>
      </c>
      <c r="F578" s="11" t="s">
        <v>155</v>
      </c>
      <c r="G578" s="12"/>
      <c r="H578" s="10">
        <f t="shared" si="408"/>
        <v>2500</v>
      </c>
      <c r="I578" s="10">
        <f t="shared" si="408"/>
        <v>0</v>
      </c>
      <c r="J578" s="31">
        <f t="shared" si="408"/>
        <v>2904.7</v>
      </c>
      <c r="K578" s="10">
        <f t="shared" si="408"/>
        <v>82</v>
      </c>
      <c r="L578" s="47">
        <f t="shared" si="408"/>
        <v>0</v>
      </c>
      <c r="M578" s="40">
        <f t="shared" si="408"/>
        <v>0</v>
      </c>
      <c r="N578" s="10">
        <f t="shared" si="408"/>
        <v>0</v>
      </c>
      <c r="O578" s="22">
        <f t="shared" si="409"/>
        <v>2986.7</v>
      </c>
    </row>
    <row r="579" spans="1:15" ht="37.5" x14ac:dyDescent="0.2">
      <c r="A579" s="24"/>
      <c r="B579" s="3" t="s">
        <v>112</v>
      </c>
      <c r="C579" s="11">
        <v>908</v>
      </c>
      <c r="D579" s="13" t="s">
        <v>41</v>
      </c>
      <c r="E579" s="13" t="s">
        <v>20</v>
      </c>
      <c r="F579" s="11" t="s">
        <v>289</v>
      </c>
      <c r="G579" s="12"/>
      <c r="H579" s="10">
        <f t="shared" si="408"/>
        <v>2500</v>
      </c>
      <c r="I579" s="10">
        <f t="shared" si="408"/>
        <v>0</v>
      </c>
      <c r="J579" s="31">
        <f t="shared" si="408"/>
        <v>2904.7</v>
      </c>
      <c r="K579" s="10">
        <f t="shared" si="408"/>
        <v>82</v>
      </c>
      <c r="L579" s="47">
        <f t="shared" si="408"/>
        <v>0</v>
      </c>
      <c r="M579" s="40">
        <f t="shared" si="408"/>
        <v>0</v>
      </c>
      <c r="N579" s="10">
        <f t="shared" si="408"/>
        <v>0</v>
      </c>
      <c r="O579" s="22">
        <f t="shared" si="409"/>
        <v>2986.7</v>
      </c>
    </row>
    <row r="580" spans="1:15" ht="18.75" x14ac:dyDescent="0.2">
      <c r="A580" s="24"/>
      <c r="B580" s="3" t="s">
        <v>18</v>
      </c>
      <c r="C580" s="11">
        <v>908</v>
      </c>
      <c r="D580" s="13" t="s">
        <v>41</v>
      </c>
      <c r="E580" s="13" t="s">
        <v>20</v>
      </c>
      <c r="F580" s="11" t="s">
        <v>289</v>
      </c>
      <c r="G580" s="12">
        <v>800</v>
      </c>
      <c r="H580" s="10">
        <v>2500</v>
      </c>
      <c r="I580" s="10"/>
      <c r="J580" s="31">
        <v>2904.7</v>
      </c>
      <c r="K580" s="60">
        <v>82</v>
      </c>
      <c r="L580" s="45"/>
      <c r="M580" s="38">
        <v>0</v>
      </c>
      <c r="N580" s="22"/>
      <c r="O580" s="22">
        <f>J580+K580+M580+N580+L580</f>
        <v>2986.7</v>
      </c>
    </row>
    <row r="581" spans="1:15" ht="18.75" x14ac:dyDescent="0.2">
      <c r="A581" s="24"/>
      <c r="B581" s="7" t="s">
        <v>54</v>
      </c>
      <c r="C581" s="8" t="s">
        <v>0</v>
      </c>
      <c r="D581" s="8" t="s">
        <v>0</v>
      </c>
      <c r="E581" s="8" t="s">
        <v>0</v>
      </c>
      <c r="F581" s="8" t="s">
        <v>0</v>
      </c>
      <c r="G581" s="9" t="s">
        <v>0</v>
      </c>
      <c r="H581" s="16">
        <f t="shared" ref="H581:O581" si="410">H9+H20+H137+H180+H352+H366</f>
        <v>334145.90000000002</v>
      </c>
      <c r="I581" s="16">
        <f t="shared" si="410"/>
        <v>345226.90404000005</v>
      </c>
      <c r="J581" s="23">
        <f t="shared" si="410"/>
        <v>1345845.4494399999</v>
      </c>
      <c r="K581" s="23">
        <f t="shared" si="410"/>
        <v>-1298.31006</v>
      </c>
      <c r="L581" s="49">
        <f t="shared" si="410"/>
        <v>0</v>
      </c>
      <c r="M581" s="39">
        <f t="shared" si="410"/>
        <v>0</v>
      </c>
      <c r="N581" s="23">
        <f t="shared" si="410"/>
        <v>-8407.13472</v>
      </c>
      <c r="O581" s="21">
        <f t="shared" si="410"/>
        <v>1338657.60466</v>
      </c>
    </row>
    <row r="582" spans="1:15" ht="0.75" customHeight="1" x14ac:dyDescent="0.2"/>
    <row r="584" spans="1:15" ht="31.5" x14ac:dyDescent="0.2">
      <c r="B584" s="1" t="s">
        <v>453</v>
      </c>
      <c r="H584" s="1" t="s">
        <v>397</v>
      </c>
      <c r="I584" s="1">
        <v>601.29999999999995</v>
      </c>
      <c r="L584" s="50">
        <f>K581+L581+N581</f>
        <v>-9705.4447799999998</v>
      </c>
      <c r="O584" s="1" t="s">
        <v>526</v>
      </c>
    </row>
    <row r="585" spans="1:15" x14ac:dyDescent="0.2">
      <c r="C585" s="2"/>
      <c r="H585" s="1" t="s">
        <v>398</v>
      </c>
      <c r="I585" s="1">
        <v>251766.5</v>
      </c>
    </row>
    <row r="586" spans="1:15" x14ac:dyDescent="0.2">
      <c r="H586" s="1" t="s">
        <v>400</v>
      </c>
      <c r="I586" s="1">
        <v>87147.8</v>
      </c>
    </row>
    <row r="587" spans="1:15" x14ac:dyDescent="0.2">
      <c r="H587" s="1" t="s">
        <v>401</v>
      </c>
      <c r="I587" s="1">
        <v>965.7</v>
      </c>
    </row>
    <row r="588" spans="1:15" x14ac:dyDescent="0.2">
      <c r="H588" s="1" t="s">
        <v>402</v>
      </c>
      <c r="I588" s="1">
        <v>4795.6000000000004</v>
      </c>
    </row>
    <row r="589" spans="1:15" x14ac:dyDescent="0.2">
      <c r="I589" s="1">
        <f>SUM(I584:I588)</f>
        <v>345276.89999999997</v>
      </c>
    </row>
  </sheetData>
  <autoFilter ref="C8:O581"/>
  <mergeCells count="5">
    <mergeCell ref="E3:O4"/>
    <mergeCell ref="E1:O2"/>
    <mergeCell ref="B6:G6"/>
    <mergeCell ref="A7:J7"/>
    <mergeCell ref="A5:J5"/>
  </mergeCells>
  <pageMargins left="0" right="0" top="0" bottom="0" header="0.31496062992125984" footer="0.31496062992125984"/>
  <pageSetup paperSize="9" scale="85" fitToHeight="0" orientation="landscape" useFirstPageNumber="1" r:id="rId1"/>
  <headerFooter>
    <oddHeader xml:space="preserve">&amp;CСтраница &amp;P </oddHeader>
  </headerFooter>
  <rowBreaks count="2" manualBreakCount="2">
    <brk id="17" max="14" man="1"/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2021-12-24T12:11:49Z</dcterms:modified>
</cp:coreProperties>
</file>