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085" windowWidth="14805" windowHeight="5670"/>
  </bookViews>
  <sheets>
    <sheet name="2019" sheetId="2" r:id="rId1"/>
  </sheets>
  <externalReferences>
    <externalReference r:id="rId2"/>
  </externalReferences>
  <definedNames>
    <definedName name="_xlnm._FilterDatabase" localSheetId="0" hidden="1">'2019'!$A$6:$L$471</definedName>
    <definedName name="_xlnm.Print_Area" localSheetId="0">'2019'!$A$1:$L$474</definedName>
  </definedNames>
  <calcPr calcId="162913"/>
</workbook>
</file>

<file path=xl/calcChain.xml><?xml version="1.0" encoding="utf-8"?>
<calcChain xmlns="http://schemas.openxmlformats.org/spreadsheetml/2006/main">
  <c r="J469" i="2" l="1"/>
  <c r="J468" i="2" s="1"/>
  <c r="J467" i="2" s="1"/>
  <c r="J466" i="2" s="1"/>
  <c r="J463" i="2"/>
  <c r="J462" i="2" s="1"/>
  <c r="J464" i="2"/>
  <c r="J457" i="2"/>
  <c r="J460" i="2"/>
  <c r="J458" i="2"/>
  <c r="J455" i="2"/>
  <c r="J453" i="2" s="1"/>
  <c r="J451" i="2"/>
  <c r="J450" i="2" s="1"/>
  <c r="J446" i="2"/>
  <c r="J445" i="2" s="1"/>
  <c r="J444" i="2" s="1"/>
  <c r="L428" i="2"/>
  <c r="K428" i="2"/>
  <c r="J427" i="2"/>
  <c r="I427" i="2"/>
  <c r="J433" i="2"/>
  <c r="J432" i="2" s="1"/>
  <c r="J436" i="2"/>
  <c r="J435" i="2" s="1"/>
  <c r="J442" i="2"/>
  <c r="J441" i="2" s="1"/>
  <c r="J440" i="2" s="1"/>
  <c r="J439" i="2" s="1"/>
  <c r="J438" i="2" s="1"/>
  <c r="J429" i="2"/>
  <c r="K423" i="2"/>
  <c r="J422" i="2"/>
  <c r="L421" i="2"/>
  <c r="K421" i="2"/>
  <c r="I420" i="2"/>
  <c r="J420" i="2"/>
  <c r="K427" i="2" l="1"/>
  <c r="J431" i="2"/>
  <c r="J426" i="2"/>
  <c r="J425" i="2" s="1"/>
  <c r="J424" i="2" s="1"/>
  <c r="L420" i="2"/>
  <c r="J449" i="2"/>
  <c r="J448" i="2" s="1"/>
  <c r="J419" i="2"/>
  <c r="J418" i="2" s="1"/>
  <c r="J417" i="2" s="1"/>
  <c r="L427" i="2"/>
  <c r="K420" i="2"/>
  <c r="J454" i="2"/>
  <c r="J415" i="2"/>
  <c r="J414" i="2" s="1"/>
  <c r="J413" i="2" s="1"/>
  <c r="J410" i="2"/>
  <c r="J409" i="2" s="1"/>
  <c r="J408" i="2" s="1"/>
  <c r="J406" i="2"/>
  <c r="J405" i="2" s="1"/>
  <c r="J404" i="2" s="1"/>
  <c r="J403" i="2" s="1"/>
  <c r="L401" i="2"/>
  <c r="K401" i="2"/>
  <c r="J400" i="2"/>
  <c r="I400" i="2"/>
  <c r="J398" i="2"/>
  <c r="J394" i="2"/>
  <c r="J391" i="2" s="1"/>
  <c r="J390" i="2" s="1"/>
  <c r="J389" i="2" s="1"/>
  <c r="J385" i="2"/>
  <c r="J387" i="2"/>
  <c r="J386" i="2" s="1"/>
  <c r="J378" i="2"/>
  <c r="J377" i="2" s="1"/>
  <c r="J382" i="2"/>
  <c r="J381" i="2" s="1"/>
  <c r="J380" i="2" s="1"/>
  <c r="J373" i="2"/>
  <c r="J372" i="2" s="1"/>
  <c r="J371" i="2" s="1"/>
  <c r="J374" i="2"/>
  <c r="J368" i="2"/>
  <c r="J367" i="2" s="1"/>
  <c r="J366" i="2" s="1"/>
  <c r="J369" i="2"/>
  <c r="J295" i="2"/>
  <c r="J294" i="2" s="1"/>
  <c r="J293" i="2" s="1"/>
  <c r="J292" i="2" s="1"/>
  <c r="J348" i="2"/>
  <c r="J347" i="2" s="1"/>
  <c r="J346" i="2" s="1"/>
  <c r="J345" i="2" s="1"/>
  <c r="J364" i="2"/>
  <c r="J363" i="2" s="1"/>
  <c r="J362" i="2" s="1"/>
  <c r="J357" i="2"/>
  <c r="J356" i="2" s="1"/>
  <c r="J354" i="2"/>
  <c r="J353" i="2" s="1"/>
  <c r="J343" i="2"/>
  <c r="J341" i="2"/>
  <c r="J338" i="2"/>
  <c r="J335" i="2"/>
  <c r="I331" i="2"/>
  <c r="K333" i="2"/>
  <c r="L333" i="2"/>
  <c r="J331" i="2"/>
  <c r="J329" i="2"/>
  <c r="J327" i="2"/>
  <c r="J323" i="2"/>
  <c r="J322" i="2" s="1"/>
  <c r="J320" i="2"/>
  <c r="J319" i="2" s="1"/>
  <c r="J317" i="2"/>
  <c r="J316" i="2" s="1"/>
  <c r="J315" i="2" s="1"/>
  <c r="J313" i="2"/>
  <c r="J312" i="2" s="1"/>
  <c r="J309" i="2"/>
  <c r="J307" i="2"/>
  <c r="J300" i="2"/>
  <c r="J299" i="2" s="1"/>
  <c r="J298" i="2" s="1"/>
  <c r="J297" i="2" s="1"/>
  <c r="J287" i="2"/>
  <c r="J284" i="2"/>
  <c r="J282" i="2"/>
  <c r="J166" i="2"/>
  <c r="J165" i="2" s="1"/>
  <c r="I166" i="2"/>
  <c r="L167" i="2"/>
  <c r="K167" i="2"/>
  <c r="J241" i="2"/>
  <c r="J243" i="2"/>
  <c r="J275" i="2"/>
  <c r="J269" i="2"/>
  <c r="J271" i="2"/>
  <c r="J273" i="2"/>
  <c r="J266" i="2"/>
  <c r="J265" i="2" s="1"/>
  <c r="J264" i="2" s="1"/>
  <c r="J258" i="2"/>
  <c r="J257" i="2" s="1"/>
  <c r="J253" i="2"/>
  <c r="J252" i="2" s="1"/>
  <c r="J248" i="2"/>
  <c r="J247" i="2" s="1"/>
  <c r="J237" i="2"/>
  <c r="J235" i="2"/>
  <c r="J234" i="2" s="1"/>
  <c r="J233" i="2" s="1"/>
  <c r="J232" i="2" s="1"/>
  <c r="J216" i="2"/>
  <c r="J230" i="2"/>
  <c r="J229" i="2" s="1"/>
  <c r="J227" i="2"/>
  <c r="J225" i="2"/>
  <c r="J223" i="2"/>
  <c r="J221" i="2"/>
  <c r="J219" i="2"/>
  <c r="J214" i="2"/>
  <c r="J211" i="2"/>
  <c r="J206" i="2"/>
  <c r="J205" i="2" s="1"/>
  <c r="J203" i="2"/>
  <c r="J202" i="2" s="1"/>
  <c r="J200" i="2"/>
  <c r="J199" i="2" s="1"/>
  <c r="J197" i="2"/>
  <c r="J196" i="2" s="1"/>
  <c r="J194" i="2"/>
  <c r="J193" i="2" s="1"/>
  <c r="J191" i="2"/>
  <c r="J189" i="2"/>
  <c r="J187" i="2"/>
  <c r="J185" i="2"/>
  <c r="J182" i="2"/>
  <c r="J180" i="2"/>
  <c r="J178" i="2"/>
  <c r="J176" i="2"/>
  <c r="J174" i="2"/>
  <c r="J171" i="2"/>
  <c r="J163" i="2"/>
  <c r="J161" i="2"/>
  <c r="J158" i="2"/>
  <c r="J156" i="2"/>
  <c r="J154" i="2"/>
  <c r="J152" i="2"/>
  <c r="J150" i="2"/>
  <c r="J147" i="2"/>
  <c r="J146" i="2" s="1"/>
  <c r="J144" i="2"/>
  <c r="J135" i="2"/>
  <c r="J137" i="2"/>
  <c r="J128" i="2"/>
  <c r="J126" i="2" s="1"/>
  <c r="J124" i="2"/>
  <c r="J118" i="2"/>
  <c r="J117" i="2" s="1"/>
  <c r="J116" i="2" s="1"/>
  <c r="J115" i="2" s="1"/>
  <c r="J114" i="2" s="1"/>
  <c r="J108" i="2"/>
  <c r="J107" i="2" s="1"/>
  <c r="J103" i="2"/>
  <c r="J102" i="2" s="1"/>
  <c r="J98" i="2"/>
  <c r="J97" i="2" s="1"/>
  <c r="J92" i="2"/>
  <c r="J91" i="2" s="1"/>
  <c r="J89" i="2"/>
  <c r="J88" i="2" s="1"/>
  <c r="L87" i="2"/>
  <c r="K87" i="2"/>
  <c r="I86" i="2"/>
  <c r="J86" i="2"/>
  <c r="L85" i="2"/>
  <c r="K85" i="2"/>
  <c r="J84" i="2"/>
  <c r="I84" i="2"/>
  <c r="L83" i="2"/>
  <c r="K83" i="2"/>
  <c r="J82" i="2"/>
  <c r="J81" i="2" s="1"/>
  <c r="I82" i="2"/>
  <c r="I81" i="2" s="1"/>
  <c r="J79" i="2"/>
  <c r="J77" i="2"/>
  <c r="J75" i="2"/>
  <c r="J72" i="2"/>
  <c r="J70" i="2"/>
  <c r="J66" i="2"/>
  <c r="J64" i="2"/>
  <c r="J62" i="2"/>
  <c r="J59" i="2"/>
  <c r="J57" i="2"/>
  <c r="J54" i="2"/>
  <c r="J52" i="2"/>
  <c r="J50" i="2"/>
  <c r="J48" i="2"/>
  <c r="J46" i="2"/>
  <c r="J44" i="2"/>
  <c r="L40" i="2"/>
  <c r="K40" i="2"/>
  <c r="J39" i="2"/>
  <c r="I39" i="2"/>
  <c r="J41" i="2"/>
  <c r="J36" i="2"/>
  <c r="J30" i="2"/>
  <c r="J28" i="2"/>
  <c r="J26" i="2"/>
  <c r="J23" i="2"/>
  <c r="J14" i="2"/>
  <c r="J12" i="2"/>
  <c r="L470" i="2"/>
  <c r="L465" i="2"/>
  <c r="L461" i="2"/>
  <c r="L459" i="2"/>
  <c r="L456" i="2"/>
  <c r="L452" i="2"/>
  <c r="L447" i="2"/>
  <c r="L443" i="2"/>
  <c r="L437" i="2"/>
  <c r="L434" i="2"/>
  <c r="L430" i="2"/>
  <c r="L423" i="2"/>
  <c r="L416" i="2"/>
  <c r="L411" i="2"/>
  <c r="L407" i="2"/>
  <c r="L399" i="2"/>
  <c r="L395" i="2"/>
  <c r="L393" i="2"/>
  <c r="L388" i="2"/>
  <c r="L383" i="2"/>
  <c r="L379" i="2"/>
  <c r="L375" i="2"/>
  <c r="L370" i="2"/>
  <c r="L365" i="2"/>
  <c r="L360" i="2"/>
  <c r="L359" i="2"/>
  <c r="L358" i="2"/>
  <c r="L355" i="2"/>
  <c r="L349" i="2"/>
  <c r="L344" i="2"/>
  <c r="L342" i="2"/>
  <c r="L339" i="2"/>
  <c r="L337" i="2"/>
  <c r="L336" i="2"/>
  <c r="L332" i="2"/>
  <c r="L330" i="2"/>
  <c r="L328" i="2"/>
  <c r="L324" i="2"/>
  <c r="L321" i="2"/>
  <c r="L318" i="2"/>
  <c r="L314" i="2"/>
  <c r="L310" i="2"/>
  <c r="L308" i="2"/>
  <c r="L303" i="2"/>
  <c r="L302" i="2"/>
  <c r="L301" i="2"/>
  <c r="L296" i="2"/>
  <c r="L289" i="2"/>
  <c r="L288" i="2"/>
  <c r="L286" i="2"/>
  <c r="L285" i="2"/>
  <c r="L283" i="2"/>
  <c r="L276" i="2"/>
  <c r="L274" i="2"/>
  <c r="L272" i="2"/>
  <c r="L270" i="2"/>
  <c r="L267" i="2"/>
  <c r="L261" i="2"/>
  <c r="L260" i="2"/>
  <c r="L259" i="2"/>
  <c r="L256" i="2"/>
  <c r="L255" i="2"/>
  <c r="L254" i="2"/>
  <c r="L251" i="2"/>
  <c r="L250" i="2"/>
  <c r="L249" i="2"/>
  <c r="L244" i="2"/>
  <c r="L242" i="2"/>
  <c r="L238" i="2"/>
  <c r="L236" i="2"/>
  <c r="L231" i="2"/>
  <c r="L228" i="2"/>
  <c r="L226" i="2"/>
  <c r="L224" i="2"/>
  <c r="L222" i="2"/>
  <c r="L220" i="2"/>
  <c r="L217" i="2"/>
  <c r="L215" i="2"/>
  <c r="L212" i="2"/>
  <c r="L207" i="2"/>
  <c r="L204" i="2"/>
  <c r="L201" i="2"/>
  <c r="L198" i="2"/>
  <c r="L195" i="2"/>
  <c r="L192" i="2"/>
  <c r="L190" i="2"/>
  <c r="L188" i="2"/>
  <c r="L186" i="2"/>
  <c r="L183" i="2"/>
  <c r="L181" i="2"/>
  <c r="L179" i="2"/>
  <c r="L177" i="2"/>
  <c r="L175" i="2"/>
  <c r="L172" i="2"/>
  <c r="L164" i="2"/>
  <c r="L162" i="2"/>
  <c r="L159" i="2"/>
  <c r="L157" i="2"/>
  <c r="L155" i="2"/>
  <c r="L153" i="2"/>
  <c r="L151" i="2"/>
  <c r="L148" i="2"/>
  <c r="L145" i="2"/>
  <c r="L138" i="2"/>
  <c r="L136" i="2"/>
  <c r="L129" i="2"/>
  <c r="L125" i="2"/>
  <c r="L121" i="2"/>
  <c r="L120" i="2"/>
  <c r="L119" i="2"/>
  <c r="L111" i="2"/>
  <c r="L110" i="2"/>
  <c r="L106" i="2"/>
  <c r="L101" i="2"/>
  <c r="L100" i="2"/>
  <c r="L99" i="2"/>
  <c r="L93" i="2"/>
  <c r="L90" i="2"/>
  <c r="L80" i="2"/>
  <c r="L78" i="2"/>
  <c r="L76" i="2"/>
  <c r="L73" i="2"/>
  <c r="L71" i="2"/>
  <c r="L67" i="2"/>
  <c r="L65" i="2"/>
  <c r="L63" i="2"/>
  <c r="L60" i="2"/>
  <c r="L58" i="2"/>
  <c r="L55" i="2"/>
  <c r="L53" i="2"/>
  <c r="L51" i="2"/>
  <c r="L49" i="2"/>
  <c r="L47" i="2"/>
  <c r="L45" i="2"/>
  <c r="L42" i="2"/>
  <c r="L37" i="2"/>
  <c r="L31" i="2"/>
  <c r="L29" i="2"/>
  <c r="L27" i="2"/>
  <c r="L24" i="2"/>
  <c r="L17" i="2"/>
  <c r="L16" i="2"/>
  <c r="L15" i="2"/>
  <c r="L13" i="2"/>
  <c r="K470" i="2"/>
  <c r="K465" i="2"/>
  <c r="K461" i="2"/>
  <c r="K459" i="2"/>
  <c r="K456" i="2"/>
  <c r="K452" i="2"/>
  <c r="K447" i="2"/>
  <c r="K443" i="2"/>
  <c r="K437" i="2"/>
  <c r="K434" i="2"/>
  <c r="K430" i="2"/>
  <c r="K416" i="2"/>
  <c r="K411" i="2"/>
  <c r="K407" i="2"/>
  <c r="K399" i="2"/>
  <c r="K395" i="2"/>
  <c r="K393" i="2"/>
  <c r="K388" i="2"/>
  <c r="K383" i="2"/>
  <c r="K379" i="2"/>
  <c r="K375" i="2"/>
  <c r="K370" i="2"/>
  <c r="K365" i="2"/>
  <c r="K360" i="2"/>
  <c r="K359" i="2"/>
  <c r="K358" i="2"/>
  <c r="K355" i="2"/>
  <c r="K349" i="2"/>
  <c r="K344" i="2"/>
  <c r="K342" i="2"/>
  <c r="K339" i="2"/>
  <c r="K337" i="2"/>
  <c r="K336" i="2"/>
  <c r="K332" i="2"/>
  <c r="K330" i="2"/>
  <c r="K328" i="2"/>
  <c r="K324" i="2"/>
  <c r="K321" i="2"/>
  <c r="K318" i="2"/>
  <c r="K314" i="2"/>
  <c r="K310" i="2"/>
  <c r="K308" i="2"/>
  <c r="K303" i="2"/>
  <c r="K302" i="2"/>
  <c r="K301" i="2"/>
  <c r="K296" i="2"/>
  <c r="K289" i="2"/>
  <c r="K288" i="2"/>
  <c r="K286" i="2"/>
  <c r="K285" i="2"/>
  <c r="K283" i="2"/>
  <c r="K276" i="2"/>
  <c r="K274" i="2"/>
  <c r="K272" i="2"/>
  <c r="K270" i="2"/>
  <c r="K267" i="2"/>
  <c r="K261" i="2"/>
  <c r="K260" i="2"/>
  <c r="K259" i="2"/>
  <c r="K256" i="2"/>
  <c r="K255" i="2"/>
  <c r="K254" i="2"/>
  <c r="K251" i="2"/>
  <c r="K250" i="2"/>
  <c r="K249" i="2"/>
  <c r="K244" i="2"/>
  <c r="K242" i="2"/>
  <c r="K238" i="2"/>
  <c r="K236" i="2"/>
  <c r="K231" i="2"/>
  <c r="K228" i="2"/>
  <c r="K226" i="2"/>
  <c r="K224" i="2"/>
  <c r="K222" i="2"/>
  <c r="K220" i="2"/>
  <c r="K217" i="2"/>
  <c r="K215" i="2"/>
  <c r="K212" i="2"/>
  <c r="K207" i="2"/>
  <c r="K204" i="2"/>
  <c r="K201" i="2"/>
  <c r="K198" i="2"/>
  <c r="K195" i="2"/>
  <c r="K192" i="2"/>
  <c r="K190" i="2"/>
  <c r="K188" i="2"/>
  <c r="K186" i="2"/>
  <c r="K183" i="2"/>
  <c r="K181" i="2"/>
  <c r="K179" i="2"/>
  <c r="K177" i="2"/>
  <c r="K175" i="2"/>
  <c r="K172" i="2"/>
  <c r="K164" i="2"/>
  <c r="K162" i="2"/>
  <c r="K159" i="2"/>
  <c r="K157" i="2"/>
  <c r="K155" i="2"/>
  <c r="K153" i="2"/>
  <c r="K151" i="2"/>
  <c r="K148" i="2"/>
  <c r="K145" i="2"/>
  <c r="K138" i="2"/>
  <c r="K136" i="2"/>
  <c r="K129" i="2"/>
  <c r="K125" i="2"/>
  <c r="K121" i="2"/>
  <c r="K120" i="2"/>
  <c r="K119" i="2"/>
  <c r="K111" i="2"/>
  <c r="K110" i="2"/>
  <c r="K106" i="2"/>
  <c r="K101" i="2"/>
  <c r="K100" i="2"/>
  <c r="K99" i="2"/>
  <c r="K93" i="2"/>
  <c r="K90" i="2"/>
  <c r="K80" i="2"/>
  <c r="K78" i="2"/>
  <c r="K76" i="2"/>
  <c r="K73" i="2"/>
  <c r="K71" i="2"/>
  <c r="K67" i="2"/>
  <c r="K65" i="2"/>
  <c r="K63" i="2"/>
  <c r="K60" i="2"/>
  <c r="K58" i="2"/>
  <c r="K55" i="2"/>
  <c r="K53" i="2"/>
  <c r="K51" i="2"/>
  <c r="K49" i="2"/>
  <c r="K47" i="2"/>
  <c r="K45" i="2"/>
  <c r="K42" i="2"/>
  <c r="K37" i="2"/>
  <c r="K31" i="2"/>
  <c r="K29" i="2"/>
  <c r="K27" i="2"/>
  <c r="K24" i="2"/>
  <c r="K17" i="2"/>
  <c r="K16" i="2"/>
  <c r="K15" i="2"/>
  <c r="K13" i="2"/>
  <c r="I469" i="2"/>
  <c r="I464" i="2"/>
  <c r="I463" i="2" s="1"/>
  <c r="I460" i="2"/>
  <c r="I458" i="2"/>
  <c r="K458" i="2" s="1"/>
  <c r="I455" i="2"/>
  <c r="I454" i="2" s="1"/>
  <c r="I453" i="2" s="1"/>
  <c r="I451" i="2"/>
  <c r="L451" i="2" s="1"/>
  <c r="I446" i="2"/>
  <c r="K446" i="2" s="1"/>
  <c r="I442" i="2"/>
  <c r="I441" i="2" s="1"/>
  <c r="I440" i="2" s="1"/>
  <c r="I439" i="2" s="1"/>
  <c r="I436" i="2"/>
  <c r="I433" i="2"/>
  <c r="K433" i="2" s="1"/>
  <c r="I429" i="2"/>
  <c r="I426" i="2" s="1"/>
  <c r="I422" i="2"/>
  <c r="I415" i="2"/>
  <c r="I414" i="2" s="1"/>
  <c r="I413" i="2" s="1"/>
  <c r="I410" i="2"/>
  <c r="I409" i="2" s="1"/>
  <c r="I408" i="2" s="1"/>
  <c r="I406" i="2"/>
  <c r="I398" i="2"/>
  <c r="I394" i="2"/>
  <c r="I392" i="2"/>
  <c r="L392" i="2" s="1"/>
  <c r="I387" i="2"/>
  <c r="I386" i="2" s="1"/>
  <c r="I382" i="2"/>
  <c r="I378" i="2"/>
  <c r="I374" i="2"/>
  <c r="I369" i="2"/>
  <c r="L369" i="2" s="1"/>
  <c r="I364" i="2"/>
  <c r="I363" i="2" s="1"/>
  <c r="I362" i="2" s="1"/>
  <c r="I357" i="2"/>
  <c r="I354" i="2"/>
  <c r="I353" i="2" s="1"/>
  <c r="I348" i="2"/>
  <c r="I347" i="2" s="1"/>
  <c r="I343" i="2"/>
  <c r="I341" i="2"/>
  <c r="I338" i="2"/>
  <c r="L338" i="2" s="1"/>
  <c r="I335" i="2"/>
  <c r="I329" i="2"/>
  <c r="I327" i="2"/>
  <c r="I323" i="2"/>
  <c r="I322" i="2" s="1"/>
  <c r="I320" i="2"/>
  <c r="I317" i="2"/>
  <c r="I313" i="2"/>
  <c r="I309" i="2"/>
  <c r="I307" i="2"/>
  <c r="I300" i="2"/>
  <c r="I295" i="2"/>
  <c r="I287" i="2"/>
  <c r="I284" i="2"/>
  <c r="I282" i="2"/>
  <c r="I275" i="2"/>
  <c r="I273" i="2"/>
  <c r="I271" i="2"/>
  <c r="I269" i="2"/>
  <c r="I266" i="2"/>
  <c r="I265" i="2" s="1"/>
  <c r="I264" i="2" s="1"/>
  <c r="I258" i="2"/>
  <c r="I253" i="2"/>
  <c r="I248" i="2"/>
  <c r="I247" i="2" s="1"/>
  <c r="I243" i="2"/>
  <c r="I241" i="2"/>
  <c r="K241" i="2" s="1"/>
  <c r="I237" i="2"/>
  <c r="I235" i="2"/>
  <c r="I230" i="2"/>
  <c r="I227" i="2"/>
  <c r="I225" i="2"/>
  <c r="I223" i="2"/>
  <c r="I221" i="2"/>
  <c r="I219" i="2"/>
  <c r="I216" i="2"/>
  <c r="I214" i="2"/>
  <c r="I211" i="2"/>
  <c r="L211" i="2" s="1"/>
  <c r="I206" i="2"/>
  <c r="I203" i="2"/>
  <c r="I202" i="2" s="1"/>
  <c r="I200" i="2"/>
  <c r="I199" i="2" s="1"/>
  <c r="I197" i="2"/>
  <c r="I194" i="2"/>
  <c r="I191" i="2"/>
  <c r="I189" i="2"/>
  <c r="I187" i="2"/>
  <c r="I185" i="2"/>
  <c r="I182" i="2"/>
  <c r="I180" i="2"/>
  <c r="I178" i="2"/>
  <c r="I176" i="2"/>
  <c r="I174" i="2"/>
  <c r="I171" i="2"/>
  <c r="I163" i="2"/>
  <c r="I161" i="2"/>
  <c r="I158" i="2"/>
  <c r="I156" i="2"/>
  <c r="I154" i="2"/>
  <c r="K154" i="2" s="1"/>
  <c r="I152" i="2"/>
  <c r="L152" i="2" s="1"/>
  <c r="I150" i="2"/>
  <c r="I147" i="2"/>
  <c r="I144" i="2"/>
  <c r="I137" i="2"/>
  <c r="I134" i="2" s="1"/>
  <c r="I133" i="2" s="1"/>
  <c r="I135" i="2"/>
  <c r="I128" i="2"/>
  <c r="I124" i="2"/>
  <c r="I118" i="2"/>
  <c r="I109" i="2"/>
  <c r="I105" i="2"/>
  <c r="K105" i="2" s="1"/>
  <c r="I104" i="2"/>
  <c r="K104" i="2" s="1"/>
  <c r="I98" i="2"/>
  <c r="I97" i="2" s="1"/>
  <c r="I92" i="2"/>
  <c r="I89" i="2"/>
  <c r="I88" i="2" s="1"/>
  <c r="I79" i="2"/>
  <c r="I77" i="2"/>
  <c r="I75" i="2"/>
  <c r="I72" i="2"/>
  <c r="I70" i="2"/>
  <c r="I66" i="2"/>
  <c r="I64" i="2"/>
  <c r="I62" i="2"/>
  <c r="I59" i="2"/>
  <c r="I57" i="2"/>
  <c r="I54" i="2"/>
  <c r="I52" i="2"/>
  <c r="I50" i="2"/>
  <c r="I48" i="2"/>
  <c r="I46" i="2"/>
  <c r="I44" i="2"/>
  <c r="I41" i="2"/>
  <c r="I36" i="2"/>
  <c r="I30" i="2"/>
  <c r="I28" i="2"/>
  <c r="I26" i="2"/>
  <c r="I23" i="2"/>
  <c r="I14" i="2"/>
  <c r="I12" i="2"/>
  <c r="I306" i="2" l="1"/>
  <c r="L320" i="2"/>
  <c r="K327" i="2"/>
  <c r="J240" i="2"/>
  <c r="L309" i="2"/>
  <c r="L313" i="2"/>
  <c r="J149" i="2"/>
  <c r="J143" i="2" s="1"/>
  <c r="J142" i="2" s="1"/>
  <c r="J173" i="2"/>
  <c r="J334" i="2"/>
  <c r="K166" i="2"/>
  <c r="I165" i="2"/>
  <c r="L165" i="2" s="1"/>
  <c r="L57" i="2"/>
  <c r="L77" i="2"/>
  <c r="J306" i="2"/>
  <c r="J305" i="2" s="1"/>
  <c r="J304" i="2" s="1"/>
  <c r="J326" i="2"/>
  <c r="J325" i="2" s="1"/>
  <c r="J340" i="2"/>
  <c r="K400" i="2"/>
  <c r="L166" i="2"/>
  <c r="L400" i="2"/>
  <c r="K258" i="2"/>
  <c r="I319" i="2"/>
  <c r="L319" i="2" s="1"/>
  <c r="J184" i="2"/>
  <c r="J213" i="2"/>
  <c r="J268" i="2"/>
  <c r="J263" i="2" s="1"/>
  <c r="J262" i="2" s="1"/>
  <c r="J281" i="2"/>
  <c r="J280" i="2" s="1"/>
  <c r="J279" i="2" s="1"/>
  <c r="J278" i="2" s="1"/>
  <c r="J277" i="2" s="1"/>
  <c r="L135" i="2"/>
  <c r="L230" i="2"/>
  <c r="J376" i="2"/>
  <c r="J361" i="2" s="1"/>
  <c r="L54" i="2"/>
  <c r="K75" i="2"/>
  <c r="K150" i="2"/>
  <c r="K174" i="2"/>
  <c r="L191" i="2"/>
  <c r="L237" i="2"/>
  <c r="L357" i="2"/>
  <c r="I218" i="2"/>
  <c r="K275" i="2"/>
  <c r="L335" i="2"/>
  <c r="I368" i="2"/>
  <c r="L368" i="2" s="1"/>
  <c r="I397" i="2"/>
  <c r="I396" i="2" s="1"/>
  <c r="K331" i="2"/>
  <c r="J352" i="2"/>
  <c r="J351" i="2" s="1"/>
  <c r="J350" i="2" s="1"/>
  <c r="J397" i="2"/>
  <c r="J412" i="2"/>
  <c r="J402" i="2"/>
  <c r="K322" i="2"/>
  <c r="K422" i="2"/>
  <c r="I419" i="2"/>
  <c r="K82" i="2"/>
  <c r="K329" i="2"/>
  <c r="L128" i="2"/>
  <c r="K156" i="2"/>
  <c r="K282" i="2"/>
  <c r="I312" i="2"/>
  <c r="K394" i="2"/>
  <c r="J69" i="2"/>
  <c r="J246" i="2"/>
  <c r="J245" i="2" s="1"/>
  <c r="J239" i="2" s="1"/>
  <c r="L273" i="2"/>
  <c r="L64" i="2"/>
  <c r="L287" i="2"/>
  <c r="L317" i="2"/>
  <c r="K406" i="2"/>
  <c r="L14" i="2"/>
  <c r="J74" i="2"/>
  <c r="J68" i="2" s="1"/>
  <c r="K284" i="2"/>
  <c r="L295" i="2"/>
  <c r="K319" i="2"/>
  <c r="K135" i="2"/>
  <c r="L161" i="2"/>
  <c r="K28" i="2"/>
  <c r="L147" i="2"/>
  <c r="K171" i="2"/>
  <c r="K235" i="2"/>
  <c r="L269" i="2"/>
  <c r="L343" i="2"/>
  <c r="L413" i="2"/>
  <c r="J25" i="2"/>
  <c r="I405" i="2"/>
  <c r="I404" i="2" s="1"/>
  <c r="I403" i="2" s="1"/>
  <c r="L403" i="2" s="1"/>
  <c r="J396" i="2"/>
  <c r="J384" i="2" s="1"/>
  <c r="L378" i="2"/>
  <c r="L362" i="2"/>
  <c r="K341" i="2"/>
  <c r="L307" i="2"/>
  <c r="K300" i="2"/>
  <c r="L243" i="2"/>
  <c r="I213" i="2"/>
  <c r="L36" i="2"/>
  <c r="K225" i="2"/>
  <c r="K66" i="2"/>
  <c r="K185" i="2"/>
  <c r="L253" i="2"/>
  <c r="K313" i="2"/>
  <c r="J134" i="2"/>
  <c r="J133" i="2" s="1"/>
  <c r="J132" i="2" s="1"/>
  <c r="J131" i="2" s="1"/>
  <c r="J130" i="2" s="1"/>
  <c r="J218" i="2"/>
  <c r="K247" i="2"/>
  <c r="I229" i="2"/>
  <c r="L229" i="2" s="1"/>
  <c r="I257" i="2"/>
  <c r="K257" i="2" s="1"/>
  <c r="I281" i="2"/>
  <c r="L281" i="2" s="1"/>
  <c r="J160" i="2"/>
  <c r="K223" i="2"/>
  <c r="K271" i="2"/>
  <c r="L187" i="2"/>
  <c r="L46" i="2"/>
  <c r="K64" i="2"/>
  <c r="I149" i="2"/>
  <c r="L171" i="2"/>
  <c r="L189" i="2"/>
  <c r="L214" i="2"/>
  <c r="I305" i="2"/>
  <c r="I304" i="2" s="1"/>
  <c r="L282" i="2"/>
  <c r="K12" i="2"/>
  <c r="K191" i="2"/>
  <c r="L331" i="2"/>
  <c r="L354" i="2"/>
  <c r="I127" i="2"/>
  <c r="I126" i="2" s="1"/>
  <c r="L23" i="2"/>
  <c r="L154" i="2"/>
  <c r="L221" i="2"/>
  <c r="I240" i="2"/>
  <c r="I450" i="2"/>
  <c r="L450" i="2" s="1"/>
  <c r="L271" i="2"/>
  <c r="L52" i="2"/>
  <c r="L144" i="2"/>
  <c r="L182" i="2"/>
  <c r="K348" i="2"/>
  <c r="K441" i="2"/>
  <c r="L433" i="2"/>
  <c r="J22" i="2"/>
  <c r="J21" i="2" s="1"/>
  <c r="J20" i="2" s="1"/>
  <c r="J19" i="2" s="1"/>
  <c r="L79" i="2"/>
  <c r="K128" i="2"/>
  <c r="K307" i="2"/>
  <c r="K440" i="2"/>
  <c r="K124" i="2"/>
  <c r="K72" i="2"/>
  <c r="I146" i="2"/>
  <c r="K146" i="2" s="1"/>
  <c r="K227" i="2"/>
  <c r="I432" i="2"/>
  <c r="L432" i="2" s="1"/>
  <c r="I457" i="2"/>
  <c r="K457" i="2" s="1"/>
  <c r="K415" i="2"/>
  <c r="K442" i="2"/>
  <c r="L275" i="2"/>
  <c r="J127" i="2"/>
  <c r="L206" i="2"/>
  <c r="K202" i="2"/>
  <c r="L197" i="2"/>
  <c r="K194" i="2"/>
  <c r="L180" i="2"/>
  <c r="L178" i="2"/>
  <c r="L163" i="2"/>
  <c r="K161" i="2"/>
  <c r="K158" i="2"/>
  <c r="L150" i="2"/>
  <c r="J96" i="2"/>
  <c r="J95" i="2" s="1"/>
  <c r="J94" i="2" s="1"/>
  <c r="L97" i="2"/>
  <c r="K52" i="2"/>
  <c r="K182" i="2"/>
  <c r="L104" i="2"/>
  <c r="K253" i="2"/>
  <c r="L12" i="2"/>
  <c r="L88" i="2"/>
  <c r="K323" i="2"/>
  <c r="L137" i="2"/>
  <c r="L387" i="2"/>
  <c r="L441" i="2"/>
  <c r="I38" i="2"/>
  <c r="K97" i="2"/>
  <c r="K147" i="2"/>
  <c r="K189" i="2"/>
  <c r="K309" i="2"/>
  <c r="K413" i="2"/>
  <c r="K451" i="2"/>
  <c r="L158" i="2"/>
  <c r="L227" i="2"/>
  <c r="L329" i="2"/>
  <c r="L341" i="2"/>
  <c r="L442" i="2"/>
  <c r="L82" i="2"/>
  <c r="K137" i="2"/>
  <c r="L235" i="2"/>
  <c r="L322" i="2"/>
  <c r="J123" i="2"/>
  <c r="J122" i="2" s="1"/>
  <c r="J113" i="2" s="1"/>
  <c r="J112" i="2" s="1"/>
  <c r="K338" i="2"/>
  <c r="L26" i="2"/>
  <c r="L70" i="2"/>
  <c r="I196" i="2"/>
  <c r="K196" i="2" s="1"/>
  <c r="I252" i="2"/>
  <c r="L252" i="2" s="1"/>
  <c r="I299" i="2"/>
  <c r="I298" i="2" s="1"/>
  <c r="K298" i="2" s="1"/>
  <c r="I334" i="2"/>
  <c r="I418" i="2"/>
  <c r="L418" i="2" s="1"/>
  <c r="I445" i="2"/>
  <c r="I444" i="2" s="1"/>
  <c r="K444" i="2" s="1"/>
  <c r="K79" i="2"/>
  <c r="K211" i="2"/>
  <c r="K392" i="2"/>
  <c r="K414" i="2"/>
  <c r="L194" i="2"/>
  <c r="L446" i="2"/>
  <c r="L185" i="2"/>
  <c r="J11" i="2"/>
  <c r="J10" i="2" s="1"/>
  <c r="J9" i="2" s="1"/>
  <c r="J8" i="2" s="1"/>
  <c r="J7" i="2" s="1"/>
  <c r="L30" i="2"/>
  <c r="I11" i="2"/>
  <c r="I10" i="2" s="1"/>
  <c r="L59" i="2"/>
  <c r="I205" i="2"/>
  <c r="L205" i="2" s="1"/>
  <c r="I326" i="2"/>
  <c r="K144" i="2"/>
  <c r="K287" i="2"/>
  <c r="K404" i="2"/>
  <c r="K464" i="2"/>
  <c r="L202" i="2"/>
  <c r="L323" i="2"/>
  <c r="K48" i="2"/>
  <c r="L225" i="2"/>
  <c r="L258" i="2"/>
  <c r="L410" i="2"/>
  <c r="L440" i="2"/>
  <c r="L41" i="2"/>
  <c r="K118" i="2"/>
  <c r="L118" i="2"/>
  <c r="I117" i="2"/>
  <c r="K117" i="2" s="1"/>
  <c r="K98" i="2"/>
  <c r="L453" i="2"/>
  <c r="K453" i="2"/>
  <c r="L347" i="2"/>
  <c r="I346" i="2"/>
  <c r="K347" i="2"/>
  <c r="K386" i="2"/>
  <c r="I385" i="2"/>
  <c r="L386" i="2"/>
  <c r="K199" i="2"/>
  <c r="L199" i="2"/>
  <c r="K357" i="2"/>
  <c r="L62" i="2"/>
  <c r="J61" i="2"/>
  <c r="J56" i="2" s="1"/>
  <c r="L398" i="2"/>
  <c r="K398" i="2"/>
  <c r="K219" i="2"/>
  <c r="L105" i="2"/>
  <c r="L203" i="2"/>
  <c r="L363" i="2"/>
  <c r="L422" i="2"/>
  <c r="L109" i="2"/>
  <c r="I108" i="2"/>
  <c r="I402" i="2"/>
  <c r="L460" i="2"/>
  <c r="K460" i="2"/>
  <c r="K54" i="2"/>
  <c r="K237" i="2"/>
  <c r="K405" i="2"/>
  <c r="L300" i="2"/>
  <c r="L364" i="2"/>
  <c r="L458" i="2"/>
  <c r="J38" i="2"/>
  <c r="K39" i="2"/>
  <c r="K46" i="2"/>
  <c r="I91" i="2"/>
  <c r="L92" i="2"/>
  <c r="K50" i="2"/>
  <c r="L50" i="2"/>
  <c r="I160" i="2"/>
  <c r="L353" i="2"/>
  <c r="K353" i="2"/>
  <c r="I373" i="2"/>
  <c r="L374" i="2"/>
  <c r="K374" i="2"/>
  <c r="L436" i="2"/>
  <c r="K436" i="2"/>
  <c r="L469" i="2"/>
  <c r="K469" i="2"/>
  <c r="K59" i="2"/>
  <c r="K109" i="2"/>
  <c r="K180" i="2"/>
  <c r="K197" i="2"/>
  <c r="K206" i="2"/>
  <c r="K364" i="2"/>
  <c r="K387" i="2"/>
  <c r="L223" i="2"/>
  <c r="L266" i="2"/>
  <c r="L327" i="2"/>
  <c r="L348" i="2"/>
  <c r="L405" i="2"/>
  <c r="L415" i="2"/>
  <c r="L464" i="2"/>
  <c r="L39" i="2"/>
  <c r="I69" i="2"/>
  <c r="L69" i="2" s="1"/>
  <c r="I103" i="2"/>
  <c r="I123" i="2"/>
  <c r="L124" i="2"/>
  <c r="I184" i="2"/>
  <c r="L216" i="2"/>
  <c r="K216" i="2"/>
  <c r="I294" i="2"/>
  <c r="I340" i="2"/>
  <c r="I356" i="2"/>
  <c r="I352" i="2" s="1"/>
  <c r="I377" i="2"/>
  <c r="I438" i="2"/>
  <c r="L439" i="2"/>
  <c r="K439" i="2"/>
  <c r="L455" i="2"/>
  <c r="K455" i="2"/>
  <c r="K30" i="2"/>
  <c r="K92" i="2"/>
  <c r="K134" i="2"/>
  <c r="K152" i="2"/>
  <c r="K243" i="2"/>
  <c r="K269" i="2"/>
  <c r="K378" i="2"/>
  <c r="L48" i="2"/>
  <c r="L134" i="2"/>
  <c r="L156" i="2"/>
  <c r="L247" i="2"/>
  <c r="L394" i="2"/>
  <c r="L406" i="2"/>
  <c r="L454" i="2"/>
  <c r="J43" i="2"/>
  <c r="L84" i="2"/>
  <c r="K84" i="2"/>
  <c r="L312" i="2"/>
  <c r="K312" i="2"/>
  <c r="K295" i="2"/>
  <c r="I381" i="2"/>
  <c r="L382" i="2"/>
  <c r="K382" i="2"/>
  <c r="I173" i="2"/>
  <c r="L174" i="2"/>
  <c r="I263" i="2"/>
  <c r="L264" i="2"/>
  <c r="K264" i="2"/>
  <c r="L429" i="2"/>
  <c r="K429" i="2"/>
  <c r="L86" i="2"/>
  <c r="K86" i="2"/>
  <c r="I61" i="2"/>
  <c r="I56" i="2" s="1"/>
  <c r="L176" i="2"/>
  <c r="K176" i="2"/>
  <c r="I193" i="2"/>
  <c r="I268" i="2"/>
  <c r="I316" i="2"/>
  <c r="I462" i="2"/>
  <c r="L463" i="2"/>
  <c r="K463" i="2"/>
  <c r="K88" i="2"/>
  <c r="K203" i="2"/>
  <c r="K221" i="2"/>
  <c r="K265" i="2"/>
  <c r="K273" i="2"/>
  <c r="K454" i="2"/>
  <c r="L66" i="2"/>
  <c r="L98" i="2"/>
  <c r="L219" i="2"/>
  <c r="L241" i="2"/>
  <c r="K41" i="2"/>
  <c r="K163" i="2"/>
  <c r="L408" i="2"/>
  <c r="K408" i="2"/>
  <c r="K57" i="2"/>
  <c r="K89" i="2"/>
  <c r="K178" i="2"/>
  <c r="K187" i="2"/>
  <c r="K230" i="2"/>
  <c r="K266" i="2"/>
  <c r="K317" i="2"/>
  <c r="K335" i="2"/>
  <c r="K343" i="2"/>
  <c r="K362" i="2"/>
  <c r="L89" i="2"/>
  <c r="L284" i="2"/>
  <c r="L200" i="2"/>
  <c r="K200" i="2"/>
  <c r="I132" i="2"/>
  <c r="L133" i="2"/>
  <c r="K133" i="2"/>
  <c r="L248" i="2"/>
  <c r="K248" i="2"/>
  <c r="L409" i="2"/>
  <c r="K409" i="2"/>
  <c r="I435" i="2"/>
  <c r="I468" i="2"/>
  <c r="K214" i="2"/>
  <c r="K354" i="2"/>
  <c r="K363" i="2"/>
  <c r="K410" i="2"/>
  <c r="L265" i="2"/>
  <c r="L414" i="2"/>
  <c r="I234" i="2"/>
  <c r="I391" i="2"/>
  <c r="K320" i="2"/>
  <c r="K369" i="2"/>
  <c r="K23" i="2"/>
  <c r="K36" i="2"/>
  <c r="K70" i="2"/>
  <c r="K77" i="2"/>
  <c r="L75" i="2"/>
  <c r="I74" i="2"/>
  <c r="L72" i="2"/>
  <c r="K62" i="2"/>
  <c r="I43" i="2"/>
  <c r="L44" i="2"/>
  <c r="K44" i="2"/>
  <c r="L28" i="2"/>
  <c r="I25" i="2"/>
  <c r="K26" i="2"/>
  <c r="K14" i="2"/>
  <c r="L218" i="2" l="1"/>
  <c r="L404" i="2"/>
  <c r="K403" i="2"/>
  <c r="L240" i="2"/>
  <c r="L306" i="2"/>
  <c r="J311" i="2"/>
  <c r="J291" i="2" s="1"/>
  <c r="J290" i="2" s="1"/>
  <c r="J141" i="2"/>
  <c r="L81" i="2"/>
  <c r="K81" i="2"/>
  <c r="L127" i="2"/>
  <c r="K306" i="2"/>
  <c r="K326" i="2"/>
  <c r="L334" i="2"/>
  <c r="K368" i="2"/>
  <c r="L304" i="2"/>
  <c r="K165" i="2"/>
  <c r="J170" i="2"/>
  <c r="J169" i="2" s="1"/>
  <c r="J168" i="2" s="1"/>
  <c r="J210" i="2"/>
  <c r="J209" i="2" s="1"/>
  <c r="J208" i="2" s="1"/>
  <c r="K397" i="2"/>
  <c r="K213" i="2"/>
  <c r="L397" i="2"/>
  <c r="I367" i="2"/>
  <c r="K367" i="2" s="1"/>
  <c r="L146" i="2"/>
  <c r="I210" i="2"/>
  <c r="I209" i="2" s="1"/>
  <c r="L209" i="2" s="1"/>
  <c r="K229" i="2"/>
  <c r="K218" i="2"/>
  <c r="K56" i="2"/>
  <c r="K127" i="2"/>
  <c r="L445" i="2"/>
  <c r="L326" i="2"/>
  <c r="K240" i="2"/>
  <c r="I325" i="2"/>
  <c r="L325" i="2" s="1"/>
  <c r="K450" i="2"/>
  <c r="K281" i="2"/>
  <c r="I280" i="2"/>
  <c r="K69" i="2"/>
  <c r="K419" i="2"/>
  <c r="L213" i="2"/>
  <c r="L257" i="2"/>
  <c r="L10" i="2"/>
  <c r="I143" i="2"/>
  <c r="L143" i="2" s="1"/>
  <c r="K10" i="2"/>
  <c r="K432" i="2"/>
  <c r="K149" i="2"/>
  <c r="L305" i="2"/>
  <c r="K305" i="2"/>
  <c r="K304" i="2"/>
  <c r="L149" i="2"/>
  <c r="L444" i="2"/>
  <c r="I449" i="2"/>
  <c r="I448" i="2" s="1"/>
  <c r="L457" i="2"/>
  <c r="K61" i="2"/>
  <c r="I9" i="2"/>
  <c r="K9" i="2" s="1"/>
  <c r="K334" i="2"/>
  <c r="L11" i="2"/>
  <c r="I246" i="2"/>
  <c r="I245" i="2" s="1"/>
  <c r="K418" i="2"/>
  <c r="L56" i="2"/>
  <c r="K299" i="2"/>
  <c r="K11" i="2"/>
  <c r="L61" i="2"/>
  <c r="K205" i="2"/>
  <c r="L196" i="2"/>
  <c r="L299" i="2"/>
  <c r="K252" i="2"/>
  <c r="K445" i="2"/>
  <c r="L419" i="2"/>
  <c r="I297" i="2"/>
  <c r="L298" i="2"/>
  <c r="I170" i="2"/>
  <c r="I169" i="2" s="1"/>
  <c r="L117" i="2"/>
  <c r="I116" i="2"/>
  <c r="I351" i="2"/>
  <c r="K352" i="2"/>
  <c r="L352" i="2"/>
  <c r="K38" i="2"/>
  <c r="J35" i="2"/>
  <c r="J34" i="2" s="1"/>
  <c r="L468" i="2"/>
  <c r="K468" i="2"/>
  <c r="I467" i="2"/>
  <c r="K126" i="2"/>
  <c r="L126" i="2"/>
  <c r="L377" i="2"/>
  <c r="K377" i="2"/>
  <c r="I142" i="2"/>
  <c r="I141" i="2" s="1"/>
  <c r="I131" i="2"/>
  <c r="L132" i="2"/>
  <c r="K132" i="2"/>
  <c r="I315" i="2"/>
  <c r="K316" i="2"/>
  <c r="L316" i="2"/>
  <c r="L173" i="2"/>
  <c r="K173" i="2"/>
  <c r="I372" i="2"/>
  <c r="K373" i="2"/>
  <c r="L373" i="2"/>
  <c r="K43" i="2"/>
  <c r="I68" i="2"/>
  <c r="K68" i="2" s="1"/>
  <c r="L268" i="2"/>
  <c r="K268" i="2"/>
  <c r="L91" i="2"/>
  <c r="K91" i="2"/>
  <c r="L108" i="2"/>
  <c r="K108" i="2"/>
  <c r="I107" i="2"/>
  <c r="L346" i="2"/>
  <c r="K346" i="2"/>
  <c r="I345" i="2"/>
  <c r="I390" i="2"/>
  <c r="L391" i="2"/>
  <c r="K391" i="2"/>
  <c r="L193" i="2"/>
  <c r="K193" i="2"/>
  <c r="I233" i="2"/>
  <c r="K234" i="2"/>
  <c r="L234" i="2"/>
  <c r="L184" i="2"/>
  <c r="K184" i="2"/>
  <c r="L160" i="2"/>
  <c r="K160" i="2"/>
  <c r="K396" i="2"/>
  <c r="L396" i="2"/>
  <c r="L38" i="2"/>
  <c r="K435" i="2"/>
  <c r="L435" i="2"/>
  <c r="I431" i="2"/>
  <c r="I262" i="2"/>
  <c r="L263" i="2"/>
  <c r="K263" i="2"/>
  <c r="L356" i="2"/>
  <c r="K356" i="2"/>
  <c r="I102" i="2"/>
  <c r="L103" i="2"/>
  <c r="K103" i="2"/>
  <c r="L385" i="2"/>
  <c r="K385" i="2"/>
  <c r="I425" i="2"/>
  <c r="L426" i="2"/>
  <c r="K426" i="2"/>
  <c r="L367" i="2"/>
  <c r="K340" i="2"/>
  <c r="L340" i="2"/>
  <c r="L438" i="2"/>
  <c r="K438" i="2"/>
  <c r="K209" i="2"/>
  <c r="L462" i="2"/>
  <c r="K462" i="2"/>
  <c r="I380" i="2"/>
  <c r="K381" i="2"/>
  <c r="L381" i="2"/>
  <c r="I122" i="2"/>
  <c r="K123" i="2"/>
  <c r="L123" i="2"/>
  <c r="L294" i="2"/>
  <c r="I293" i="2"/>
  <c r="K294" i="2"/>
  <c r="L402" i="2"/>
  <c r="K402" i="2"/>
  <c r="K74" i="2"/>
  <c r="L74" i="2"/>
  <c r="L43" i="2"/>
  <c r="I35" i="2"/>
  <c r="I22" i="2"/>
  <c r="K25" i="2"/>
  <c r="L25" i="2"/>
  <c r="I34" i="2" l="1"/>
  <c r="I366" i="2"/>
  <c r="L366" i="2" s="1"/>
  <c r="K143" i="2"/>
  <c r="J140" i="2"/>
  <c r="J139" i="2" s="1"/>
  <c r="J33" i="2"/>
  <c r="J32" i="2" s="1"/>
  <c r="J18" i="2" s="1"/>
  <c r="I208" i="2"/>
  <c r="L208" i="2" s="1"/>
  <c r="K210" i="2"/>
  <c r="L210" i="2"/>
  <c r="L449" i="2"/>
  <c r="K325" i="2"/>
  <c r="L246" i="2"/>
  <c r="K246" i="2"/>
  <c r="K449" i="2"/>
  <c r="I279" i="2"/>
  <c r="K280" i="2"/>
  <c r="L280" i="2"/>
  <c r="I8" i="2"/>
  <c r="I7" i="2" s="1"/>
  <c r="K7" i="2" s="1"/>
  <c r="L68" i="2"/>
  <c r="L9" i="2"/>
  <c r="K170" i="2"/>
  <c r="L170" i="2"/>
  <c r="K297" i="2"/>
  <c r="L297" i="2"/>
  <c r="L116" i="2"/>
  <c r="K116" i="2"/>
  <c r="I115" i="2"/>
  <c r="I33" i="2"/>
  <c r="L431" i="2"/>
  <c r="K431" i="2"/>
  <c r="L345" i="2"/>
  <c r="K345" i="2"/>
  <c r="I168" i="2"/>
  <c r="K169" i="2"/>
  <c r="L169" i="2"/>
  <c r="K122" i="2"/>
  <c r="L122" i="2"/>
  <c r="I96" i="2"/>
  <c r="K102" i="2"/>
  <c r="L102" i="2"/>
  <c r="I350" i="2"/>
  <c r="L351" i="2"/>
  <c r="K351" i="2"/>
  <c r="K107" i="2"/>
  <c r="L107" i="2"/>
  <c r="K315" i="2"/>
  <c r="L315" i="2"/>
  <c r="I311" i="2"/>
  <c r="L142" i="2"/>
  <c r="K142" i="2"/>
  <c r="I466" i="2"/>
  <c r="K467" i="2"/>
  <c r="L467" i="2"/>
  <c r="I376" i="2"/>
  <c r="L380" i="2"/>
  <c r="K380" i="2"/>
  <c r="I424" i="2"/>
  <c r="K425" i="2"/>
  <c r="L425" i="2"/>
  <c r="I417" i="2"/>
  <c r="L293" i="2"/>
  <c r="K293" i="2"/>
  <c r="I292" i="2"/>
  <c r="K448" i="2"/>
  <c r="L448" i="2"/>
  <c r="L262" i="2"/>
  <c r="K262" i="2"/>
  <c r="I232" i="2"/>
  <c r="L233" i="2"/>
  <c r="K233" i="2"/>
  <c r="I371" i="2"/>
  <c r="K372" i="2"/>
  <c r="L372" i="2"/>
  <c r="I130" i="2"/>
  <c r="L131" i="2"/>
  <c r="K131" i="2"/>
  <c r="K366" i="2"/>
  <c r="I239" i="2"/>
  <c r="L245" i="2"/>
  <c r="K245" i="2"/>
  <c r="I389" i="2"/>
  <c r="L390" i="2"/>
  <c r="K390" i="2"/>
  <c r="K34" i="2"/>
  <c r="K35" i="2"/>
  <c r="L35" i="2"/>
  <c r="I21" i="2"/>
  <c r="L22" i="2"/>
  <c r="K22" i="2"/>
  <c r="B237" i="2"/>
  <c r="C237" i="2"/>
  <c r="D237" i="2"/>
  <c r="E237" i="2"/>
  <c r="F237" i="2"/>
  <c r="H237" i="2"/>
  <c r="B238" i="2"/>
  <c r="C238" i="2"/>
  <c r="D238" i="2"/>
  <c r="E238" i="2"/>
  <c r="F238" i="2"/>
  <c r="G238" i="2"/>
  <c r="H238" i="2"/>
  <c r="K208" i="2" l="1"/>
  <c r="J471" i="2"/>
  <c r="L7" i="2"/>
  <c r="I278" i="2"/>
  <c r="L279" i="2"/>
  <c r="K279" i="2"/>
  <c r="L8" i="2"/>
  <c r="K8" i="2"/>
  <c r="L34" i="2"/>
  <c r="I114" i="2"/>
  <c r="L115" i="2"/>
  <c r="K115" i="2"/>
  <c r="K33" i="2"/>
  <c r="L33" i="2"/>
  <c r="K239" i="2"/>
  <c r="L239" i="2"/>
  <c r="L371" i="2"/>
  <c r="K371" i="2"/>
  <c r="K292" i="2"/>
  <c r="L292" i="2"/>
  <c r="I291" i="2"/>
  <c r="L311" i="2"/>
  <c r="K311" i="2"/>
  <c r="L168" i="2"/>
  <c r="K168" i="2"/>
  <c r="K376" i="2"/>
  <c r="L376" i="2"/>
  <c r="I361" i="2"/>
  <c r="L232" i="2"/>
  <c r="K232" i="2"/>
  <c r="I412" i="2"/>
  <c r="L417" i="2"/>
  <c r="K417" i="2"/>
  <c r="I95" i="2"/>
  <c r="K96" i="2"/>
  <c r="L96" i="2"/>
  <c r="K466" i="2"/>
  <c r="L466" i="2"/>
  <c r="I384" i="2"/>
  <c r="L389" i="2"/>
  <c r="K389" i="2"/>
  <c r="L130" i="2"/>
  <c r="K130" i="2"/>
  <c r="L424" i="2"/>
  <c r="K424" i="2"/>
  <c r="L141" i="2"/>
  <c r="K141" i="2"/>
  <c r="I140" i="2"/>
  <c r="L350" i="2"/>
  <c r="K350" i="2"/>
  <c r="L21" i="2"/>
  <c r="K21" i="2"/>
  <c r="I20" i="2"/>
  <c r="B158" i="2"/>
  <c r="C158" i="2"/>
  <c r="D158" i="2"/>
  <c r="E158" i="2"/>
  <c r="F158" i="2"/>
  <c r="H158" i="2"/>
  <c r="B159" i="2"/>
  <c r="C159" i="2"/>
  <c r="D159" i="2"/>
  <c r="E159" i="2"/>
  <c r="F159" i="2"/>
  <c r="H159" i="2"/>
  <c r="L278" i="2" l="1"/>
  <c r="K278" i="2"/>
  <c r="I277" i="2"/>
  <c r="K114" i="2"/>
  <c r="L114" i="2"/>
  <c r="I113" i="2"/>
  <c r="I94" i="2"/>
  <c r="L95" i="2"/>
  <c r="K95" i="2"/>
  <c r="K291" i="2"/>
  <c r="L291" i="2"/>
  <c r="I290" i="2"/>
  <c r="L361" i="2"/>
  <c r="K361" i="2"/>
  <c r="K140" i="2"/>
  <c r="L140" i="2"/>
  <c r="I139" i="2"/>
  <c r="K384" i="2"/>
  <c r="L384" i="2"/>
  <c r="L412" i="2"/>
  <c r="K412" i="2"/>
  <c r="I19" i="2"/>
  <c r="K20" i="2"/>
  <c r="L20" i="2"/>
  <c r="L277" i="2" l="1"/>
  <c r="K277" i="2"/>
  <c r="L113" i="2"/>
  <c r="I112" i="2"/>
  <c r="K113" i="2"/>
  <c r="K290" i="2"/>
  <c r="L290" i="2"/>
  <c r="K94" i="2"/>
  <c r="L94" i="2"/>
  <c r="I32" i="2"/>
  <c r="L139" i="2"/>
  <c r="K139" i="2"/>
  <c r="K19" i="2"/>
  <c r="L19" i="2"/>
  <c r="L112" i="2" l="1"/>
  <c r="K112" i="2"/>
  <c r="L32" i="2"/>
  <c r="K32" i="2"/>
  <c r="I18" i="2"/>
  <c r="K18" i="2" s="1"/>
  <c r="I471" i="2" l="1"/>
  <c r="L471" i="2" s="1"/>
  <c r="L18" i="2"/>
  <c r="K471" i="2" l="1"/>
</calcChain>
</file>

<file path=xl/sharedStrings.xml><?xml version="1.0" encoding="utf-8"?>
<sst xmlns="http://schemas.openxmlformats.org/spreadsheetml/2006/main" count="2070" uniqueCount="458">
  <si>
    <t/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</si>
  <si>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</si>
  <si>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</si>
  <si>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</si>
  <si>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</si>
  <si>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</si>
  <si>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</si>
  <si>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</si>
  <si>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</si>
  <si>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</si>
  <si>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</si>
  <si>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</si>
  <si>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Образование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</si>
  <si>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</si>
  <si>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</si>
  <si>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</si>
  <si>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</si>
  <si>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</si>
  <si>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</si>
  <si>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</si>
  <si>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</si>
  <si>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</si>
  <si>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</si>
  <si>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</si>
  <si>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</si>
  <si>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</si>
  <si>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</si>
  <si>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</si>
  <si>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</si>
  <si>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</si>
  <si>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Руководство и управление в сфере установленных функций</t>
  </si>
  <si>
    <t>Социальная политика</t>
  </si>
  <si>
    <t>Общее образование</t>
  </si>
  <si>
    <t>Культура и кинематография</t>
  </si>
  <si>
    <t>08</t>
  </si>
  <si>
    <t>Культура</t>
  </si>
  <si>
    <t>Другие вопросы в области культуры, кинематографии</t>
  </si>
  <si>
    <t>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</si>
  <si>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</si>
  <si>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</si>
  <si>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</si>
  <si>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</si>
  <si>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</si>
  <si>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</si>
  <si>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</si>
  <si>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</si>
  <si>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</si>
  <si>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</si>
  <si>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</si>
  <si>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Капитальные вложения в объекты недвижимого имущества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</si>
  <si>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</si>
  <si>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</si>
  <si>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</si>
  <si>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</si>
  <si>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13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</si>
  <si>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</si>
  <si>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</si>
  <si>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</si>
  <si>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</si>
  <si>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</si>
  <si>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</si>
  <si>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</si>
  <si>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</si>
  <si>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ВСЕГО РАСХОДОВ</t>
  </si>
  <si>
    <t>Совет народных депутатов муниципального образования "Гиагинский район"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</si>
  <si>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</si>
  <si>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</si>
  <si>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</si>
  <si>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Управление культуры администрации муниципального образования "Гиагинский район"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</si>
  <si>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</si>
  <si>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</si>
  <si>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</si>
  <si>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</si>
  <si>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</si>
  <si>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</si>
  <si>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</si>
  <si>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</si>
  <si>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Подпрограмма «Организационное обеспечение реализации муниципальной программы»</t>
  </si>
  <si>
    <t>Обеспечение функций органов местного самоуправления</t>
  </si>
  <si>
    <t>Управление финансов администрации муниципального образования "Гиагинский район"</t>
  </si>
  <si>
    <t xml:space="preserve">Муниципальная программа МО «Гиагинский район» «Управление муниципальными финансами» 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</si>
  <si>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</si>
  <si>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</si>
  <si>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</si>
  <si>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</si>
  <si>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Управление образования администрации муниципального образования "Гиагинский район"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</si>
  <si>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</si>
  <si>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</si>
  <si>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</si>
  <si>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</si>
  <si>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</si>
  <si>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</si>
  <si>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</si>
  <si>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Контрольно-счетная палата муниципального образования "Гиагинский район"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</si>
  <si>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</si>
  <si>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</si>
  <si>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</si>
  <si>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Обеспечение деятельности работников подведомственных муниципальных казенных учреждений</t>
  </si>
  <si>
    <t>Администрация муниципального образования "Гиагинский район"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</si>
  <si>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</si>
  <si>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</si>
  <si>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</si>
  <si>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</si>
  <si>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</si>
  <si>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</si>
  <si>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</si>
  <si>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</si>
  <si>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Национальная экономика </t>
  </si>
  <si>
    <t>Проведение ежегодных мероприятий, связанных с подведением итогов работы предприятий АПК, КФХ</t>
  </si>
  <si>
    <t xml:space="preserve">Образование 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</si>
  <si>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</si>
  <si>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</si>
  <si>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</si>
  <si>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</si>
  <si>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</si>
  <si>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</si>
  <si>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</si>
  <si>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</si>
  <si>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</si>
  <si>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</si>
  <si>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</si>
  <si>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</si>
  <si>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</si>
  <si>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</si>
  <si>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</si>
  <si>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</si>
  <si>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</si>
  <si>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</si>
  <si>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</si>
  <si>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</si>
  <si>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</si>
  <si>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</si>
  <si>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</si>
  <si>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</si>
  <si>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Муниципальная программа МО "Гиагинский район"  "Развитие сельского хозяйства и регулирование рынков сельскохозяйственной продукции сырья и продовольствия"</t>
  </si>
  <si>
    <t>Компенсационные выплаты на оплату жилья и коммунальных услуг</t>
  </si>
  <si>
    <t>Развитие библиотечного дела</t>
  </si>
  <si>
    <t>Развитие  дошкольного образования</t>
  </si>
  <si>
    <t>Питание учащихся</t>
  </si>
  <si>
    <t>Развитие учреждений дополнительного образования</t>
  </si>
  <si>
    <t>Дорожное хозяйство</t>
  </si>
  <si>
    <t xml:space="preserve">Муниципальная программа  МО "Гиагинский район" "Развитие информатизации" </t>
  </si>
  <si>
    <t xml:space="preserve">Муниципальная программа МО "Гиагинский район"  "Доступная среда" </t>
  </si>
  <si>
    <t>Ведомственная целевая программа "Регулирование имущественных отношений" на 2014-2018 годы на территории МО "Гиагинский район"</t>
  </si>
  <si>
    <t>Формирование современной информатизационной и телекоммуникационной и телекоммуникационной инфраструктуры и обеспечение ее надежного функционирования</t>
  </si>
  <si>
    <t>71 2 00 00100</t>
  </si>
  <si>
    <t>71 0 00 00000</t>
  </si>
  <si>
    <t>71 2 00 00000</t>
  </si>
  <si>
    <t>71 2 00 00400</t>
  </si>
  <si>
    <t>63 0 00 00000</t>
  </si>
  <si>
    <t>63 5 00 00000</t>
  </si>
  <si>
    <t>63 5 03 00600</t>
  </si>
  <si>
    <t>63 1 00 00000</t>
  </si>
  <si>
    <t>63 1 01 00000</t>
  </si>
  <si>
    <t>63 1 03 00600</t>
  </si>
  <si>
    <t>63 1 04 00000</t>
  </si>
  <si>
    <t>6П 0 00 00000</t>
  </si>
  <si>
    <t>6П 0 01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</si>
  <si>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</si>
  <si>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</si>
  <si>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</si>
  <si>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63 2 00 00000</t>
  </si>
  <si>
    <t>63 2 01 00000</t>
  </si>
  <si>
    <t>63 2 03 00600</t>
  </si>
  <si>
    <t>63 3 00 00000</t>
  </si>
  <si>
    <t>63 3 02 00000</t>
  </si>
  <si>
    <t>63 3 02 00010</t>
  </si>
  <si>
    <t>Развитие казачьей культуры в муниципальном бюджетном учреждении культурно-досуговой деятельности</t>
  </si>
  <si>
    <t>Мероприятия по укреплению пожарной безопасности муниципального бюджетного учреждения культурно-досуговой деятельности</t>
  </si>
  <si>
    <t>63 3 03 00600</t>
  </si>
  <si>
    <t>63 6 00 00000</t>
  </si>
  <si>
    <t>63 6 01 00400</t>
  </si>
  <si>
    <t>63 6 02 00500</t>
  </si>
  <si>
    <t>6Ц 0 00 00000</t>
  </si>
  <si>
    <t>63 6 03 00500</t>
  </si>
  <si>
    <t>72 0 00 00000</t>
  </si>
  <si>
    <t>72 0 01 00000</t>
  </si>
  <si>
    <t>72 0 02 00000</t>
  </si>
  <si>
    <t>65 0 00 00000</t>
  </si>
  <si>
    <t>65 4 00 00000</t>
  </si>
  <si>
    <t>65 4 01 00000</t>
  </si>
  <si>
    <t>62 0 00 00000</t>
  </si>
  <si>
    <t>62 1 00 00000</t>
  </si>
  <si>
    <t>62 1 02 00000</t>
  </si>
  <si>
    <t>Обеспечение безопасности воспитанников и работников дошкольных образовательных организаций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</si>
  <si>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</si>
  <si>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</si>
  <si>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</si>
  <si>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</si>
  <si>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</si>
  <si>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</si>
  <si>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</si>
  <si>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</si>
  <si>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</si>
  <si>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</si>
  <si>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Развитие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</si>
  <si>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</si>
  <si>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</si>
  <si>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</si>
  <si>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Обеспечение доступности объектов социальной направленности  для инвалидов и других маломобильных групп населения</t>
  </si>
  <si>
    <t>Обеспечение доступности объектов социальной направленности для инвалидов и других маломобильных групп населения</t>
  </si>
  <si>
    <t>62 3 00 00000</t>
  </si>
  <si>
    <t>62 3 02 00000</t>
  </si>
  <si>
    <t>Обеспечение безопасности обучающихся и работников организаций дополнительного образования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</si>
  <si>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</si>
  <si>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</si>
  <si>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</si>
  <si>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</si>
  <si>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</si>
  <si>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</si>
  <si>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</si>
  <si>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</si>
  <si>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</si>
  <si>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</si>
  <si>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</si>
  <si>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</si>
  <si>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71 5 00 00000</t>
  </si>
  <si>
    <t>71 5 00 00800</t>
  </si>
  <si>
    <t>71 5 00 00900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</si>
  <si>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</si>
  <si>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</si>
  <si>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</si>
  <si>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</si>
  <si>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</si>
  <si>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</si>
  <si>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</si>
  <si>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</si>
  <si>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</si>
  <si>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</si>
  <si>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Обеспечение деятельности Единой дежурно-диспетчерской службы</t>
  </si>
  <si>
    <t>6И 0 03 00000</t>
  </si>
  <si>
    <t>6И 0 03 00500</t>
  </si>
  <si>
    <t>6Д 0 00 00000</t>
  </si>
  <si>
    <t>6Д 0 02 00000</t>
  </si>
  <si>
    <t>Транспорт</t>
  </si>
  <si>
    <t>6Я 0 01 00300</t>
  </si>
  <si>
    <t>72 0 07 00000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</si>
  <si>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</si>
  <si>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</si>
  <si>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</si>
  <si>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</si>
  <si>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</si>
  <si>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</si>
  <si>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</si>
  <si>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</si>
  <si>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</si>
  <si>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</si>
  <si>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</si>
  <si>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</si>
  <si>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</si>
  <si>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</si>
  <si>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</si>
  <si>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</si>
  <si>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71 0 00 51180</t>
  </si>
  <si>
    <t>71 0 00 61020</t>
  </si>
  <si>
    <t>71 0 00 61040</t>
  </si>
  <si>
    <t>Проведение и участие в спортивных соревнованиях, турнирах различных уровней</t>
  </si>
  <si>
    <t>Проведение мероприятий детских общественных организаций</t>
  </si>
  <si>
    <t>62 1 04 00000</t>
  </si>
  <si>
    <t>Подпрограмма "Обеспечение жильем молодых семей"</t>
  </si>
  <si>
    <t>6Ф 1 00 00000</t>
  </si>
  <si>
    <t>6Ф 1 01 00000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</si>
  <si>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</si>
  <si>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</si>
  <si>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</si>
  <si>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</si>
  <si>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</si>
  <si>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</si>
  <si>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</si>
  <si>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 xml:space="preserve">Мероприятия по улучшению жилищных условий граждан, проживающих в сельской местности, в том числе молодых семей и молодых специалистов </t>
  </si>
  <si>
    <t>6Д 0 04 00000</t>
  </si>
  <si>
    <t>63 5 04 69010</t>
  </si>
  <si>
    <t>71 0 00 60120</t>
  </si>
  <si>
    <t>71 0 00 60130</t>
  </si>
  <si>
    <t>71 0 00 60140</t>
  </si>
  <si>
    <t>71 0 00 60150</t>
  </si>
  <si>
    <t>62 1 05 69010</t>
  </si>
  <si>
    <t>65 5 00 00000</t>
  </si>
  <si>
    <t>63 1 05 69010</t>
  </si>
  <si>
    <t>63 2 04 69010</t>
  </si>
  <si>
    <t>63 3 04 69010</t>
  </si>
  <si>
    <t>Выравнивание бюджетной обеспеченности сельских поселений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</si>
  <si>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</si>
  <si>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</si>
  <si>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</si>
  <si>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Обеспечение деятельности подведомственного бюджетного учреждения</t>
  </si>
  <si>
    <t>63 5 03 00000</t>
  </si>
  <si>
    <t>63 1 03 00000</t>
  </si>
  <si>
    <t>63 2 03 00000</t>
  </si>
  <si>
    <t>63 3 03 00000</t>
  </si>
  <si>
    <t>Обеспечение деятельности управления культуры администрации МО "Гиагинский район"</t>
  </si>
  <si>
    <t>63 6 01 00000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</si>
  <si>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</si>
  <si>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</si>
  <si>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</si>
  <si>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</si>
  <si>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62 2 03 00000</t>
  </si>
  <si>
    <t>62 2 03 00010</t>
  </si>
  <si>
    <t>62 2 03 00020</t>
  </si>
  <si>
    <t>62 2 03 00060</t>
  </si>
  <si>
    <t>62 2 03 00040</t>
  </si>
  <si>
    <t>62 2 03 00050</t>
  </si>
  <si>
    <t>62 2 04 00600</t>
  </si>
  <si>
    <t>62 2 04 60090</t>
  </si>
  <si>
    <t>62 2 05 69010</t>
  </si>
  <si>
    <t>62 3 03 00600</t>
  </si>
  <si>
    <t>Обеспечение деятельности управления образования администрации МО "Гиагинский район"</t>
  </si>
  <si>
    <t>Обеспечение деятельности управления финансов администрации МО "Гиагинский район"</t>
  </si>
  <si>
    <t>65 5 01 00000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</si>
  <si>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</si>
  <si>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</si>
  <si>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</si>
  <si>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</si>
  <si>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Обеспечение  деятельности подведомственных муниципальных казенных учреждений</t>
  </si>
  <si>
    <t>62 4 03 00000</t>
  </si>
  <si>
    <t xml:space="preserve">Субсидии на реализацию мероприятий по улучшению жилищных условий граждан, проживающих в сельской местности, в том числе молодых семей и молодых специалистов </t>
  </si>
  <si>
    <t>62 3 04 00000</t>
  </si>
  <si>
    <t>62 3 04 00010</t>
  </si>
  <si>
    <t>62 3 04 00020</t>
  </si>
  <si>
    <t>62 3 04 00030</t>
  </si>
  <si>
    <t>62 3 05 69010</t>
  </si>
  <si>
    <t>63 6 03 00000</t>
  </si>
  <si>
    <t>72 0 04 00000</t>
  </si>
  <si>
    <t>72 0 05 00000</t>
  </si>
  <si>
    <t>72 0 06 00010</t>
  </si>
  <si>
    <t xml:space="preserve">Осуществление подготовки и проведение мероприятий, связанных с призывом на военную службу 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</si>
  <si>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</si>
  <si>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</si>
  <si>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</si>
  <si>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63 1 02 00000</t>
  </si>
  <si>
    <t>6Д 0 04 L0180</t>
  </si>
  <si>
    <t>Создание благоприятных условий для воспитанников дошкольных образовательных организаций в соответствии с требованиями санитарных норм и правил</t>
  </si>
  <si>
    <t>Доп. клас- сиф.</t>
  </si>
  <si>
    <t>6П 0 01 L0270</t>
  </si>
  <si>
    <t>6П 0 06 L0270</t>
  </si>
  <si>
    <t>62 2 06 00000</t>
  </si>
  <si>
    <t>62 3 03 00000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</si>
  <si>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</si>
  <si>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</si>
  <si>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71 0 00 60220</t>
  </si>
  <si>
    <t>Жилищное хозяйство</t>
  </si>
  <si>
    <t>Ведомственная целевая программа "Регулирование имущественных отношений" на 2014-2020 годы на территории МО "Гиагинский район""</t>
  </si>
  <si>
    <t>6У 0 00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</si>
  <si>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</si>
  <si>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01 00000</t>
  </si>
  <si>
    <t>Мероприятия по укреплению института семьи и повышению статуса семьи в обществе</t>
  </si>
  <si>
    <t>6У 0 02 00000</t>
  </si>
  <si>
    <t>Пропаганда здорового и активного образа жизни</t>
  </si>
  <si>
    <t>6У 0 03 00000</t>
  </si>
  <si>
    <t>Повышение материнства, отцовства и детства</t>
  </si>
  <si>
    <t>Муниципальная программа МО "Гиагинский район" "Социальная помощь малоимущим гражданам и другим категориям граждан"</t>
  </si>
  <si>
    <t>6С 0 00 00000</t>
  </si>
  <si>
    <t>6С 2 00 00000</t>
  </si>
  <si>
    <t xml:space="preserve">Реализация мероприятий по повышению качества условий проживания ветеранов ВОВ, зарегистрированных на территории МО "Гиагинский район" </t>
  </si>
  <si>
    <t>6С 2 01 00000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</si>
  <si>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и правил</t>
  </si>
  <si>
    <t>62 3 04 00040</t>
  </si>
  <si>
    <t>Создание в муниципальных образовательных организациях условий для инклюзивного обучения детей-инвалидов</t>
  </si>
  <si>
    <t>Дотации на выравнивание бюджетной обеспеченности сельских поселений за счет средств бюджета республики Адыгея</t>
  </si>
  <si>
    <t>Мероприятия по созданию комфортных условий для деятельности и отдыха жителей района</t>
  </si>
  <si>
    <t>63 1 08 00000</t>
  </si>
  <si>
    <t>65 4 01 00010</t>
  </si>
  <si>
    <t>Муниципальная программа муниципального образования "Гиагинский район" "Обеспечение доступным и комфортным жильем" и коммунальными услугами</t>
  </si>
  <si>
    <t xml:space="preserve">Создание в общеобразовательных организациях, расположенных в сельской местности, условий для занятий физической культуры и спорта </t>
  </si>
  <si>
    <t>63 5 05 00000</t>
  </si>
  <si>
    <t>72 0 08 00310</t>
  </si>
  <si>
    <t>Дополнительное образование детей</t>
  </si>
  <si>
    <t>17-365</t>
  </si>
  <si>
    <t>Содержание объектов специального назначения за счет средств бюджета МО "Гиагинский район"</t>
  </si>
  <si>
    <t>6Ц 0 01 00000</t>
  </si>
  <si>
    <t>62 2 06 L0970</t>
  </si>
  <si>
    <t>6Ф 4 00 00000</t>
  </si>
  <si>
    <t>Мероприятие по укреплению материально-технической базы</t>
  </si>
  <si>
    <t>А. Хаджимова</t>
  </si>
  <si>
    <t>Подпрограмма "Профилактика терроризма и экстремизма, а также минимизация и (или) ликвидации последствий проявления на территории МО "Гиагинский район""</t>
  </si>
  <si>
    <t>Приобретение и изготовление наглядной агитации по антитеррористической и антиэкстремиской направленности</t>
  </si>
  <si>
    <t>6И 1 00 00000</t>
  </si>
  <si>
    <t>6И 1 01 00000</t>
  </si>
  <si>
    <t>6Д 0 03 L5671</t>
  </si>
  <si>
    <t>Реализация мероприятий по устойчивому развитию сельских территорий (развитие водоснабжения)</t>
  </si>
  <si>
    <t>6Д 0 03 L5672</t>
  </si>
  <si>
    <t>Реализация мероприятий по устойчивому развитию сельских территорий (газоснабжение)</t>
  </si>
  <si>
    <t>6Д 0 03 00000</t>
  </si>
  <si>
    <t>Мероприятия на комплексное обустройство населенных пунктов, расположенных в сельской местности, объектами социальной и инженерной инфраструктуры</t>
  </si>
  <si>
    <t>Осуществление государственных полномочий Республики Адыгея по формированию, организацию деятельности административных комиссий и составлению протоколов об административных правонарушениях</t>
  </si>
  <si>
    <t>71 0 00 61060</t>
  </si>
  <si>
    <t>Благоустройство</t>
  </si>
  <si>
    <t>71 0 00 R5550</t>
  </si>
  <si>
    <t>6Ф 1 01 L4970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</si>
  <si>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</si>
  <si>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6Г 0 02 00000</t>
  </si>
  <si>
    <t>6Г 0 02 L4950</t>
  </si>
  <si>
    <t>Строительство и реконструкция в муниципальном образовании "Гиагинский район" (в том числе в образовательных организациях, реализующих основные общеобразовательные программы) малобюджетных физкультурно-спортивных объектов шаговой доступности, стоимость строительства и реконструкции (строительно-монтажных работ) каждого из которых составляет не более 100 миллионов рублей, а также плоскостных сооружений, стоимость строительства и реконструкции каждого из которых составляет не более 25 миллионов рублей, по проектам, рекомендованным Министерством спорта Российской Федерации для повторного применения и (или) включенным в реестр типовой проектной документации, обеспечивающим, в частности, доступность этих объектов для лиц с ограниченными возможностями здоровья и инвалидов</t>
  </si>
  <si>
    <t>Обеспечение мероприятий федеральной целевой программы "Развитие физической культуры и спорта в Российской Федерации на 2016 - 2020 годы"</t>
  </si>
  <si>
    <t>Массовый спорт</t>
  </si>
  <si>
    <t>6И 0 01 00000</t>
  </si>
  <si>
    <t>72 0 12 00000</t>
  </si>
  <si>
    <t>Выполнение других обязательств муниципального образования "Гиагинский район"</t>
  </si>
  <si>
    <t>63 2 02 00000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</si>
  <si>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</si>
  <si>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>62 2 03 00070</t>
  </si>
  <si>
    <t>6Д 0 05 00000</t>
  </si>
  <si>
    <t>Реализация мероприятий по ликвидации несанкционированных свалок</t>
  </si>
  <si>
    <t>Комплектование библиотечных фондов</t>
  </si>
  <si>
    <t>Создание благоприятных условий для обучающихся образовательных организаций в соответствии с требованиями санитарных норм и правил</t>
  </si>
  <si>
    <t>Проведение торжественных мероприятий, посвященных чествованию победителей, призеров районных олимпиад, медалистов и выпускников образовательных учреждений</t>
  </si>
  <si>
    <t>Выплата стипендий учащимся - победителям республиканских, всероссийских и международных олимпиад, конкурсов, соревнований</t>
  </si>
  <si>
    <t>Организация временного трудоустройства несовершеннолетних обучающихся общеобразовательных организаций в возрасте от 14 до 18 лет в свободное от учебы время</t>
  </si>
  <si>
    <t>Участие в мероприятиях, конкурсах, слетах, олимпиадах, фестивалях, спортивных соревнованиях</t>
  </si>
  <si>
    <t>Организация работы летних оздоровительных лагерей с дневным пребыванием детей на базе общеобразовательных организаций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</si>
  <si>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организаций, участвующих в проведении единого государственного экзамена</t>
  </si>
  <si>
    <t>Совершенствование системы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</si>
  <si>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Разграничение государственной собственности на землю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</si>
  <si>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</t>
  </si>
  <si>
    <t>Подпрограмма "Ремонт жилья ветеранов Великой отечественной войны 1941-1945 годов"</t>
  </si>
  <si>
    <t>Субсидии на возмещение части затрат по капитальному ремонту многоквартирных домов некоммерческим организациям</t>
  </si>
  <si>
    <t>6Я 0 01 00400</t>
  </si>
  <si>
    <t>Обеспечение сохранности имущества, приведение его в нормативное состояние и соответствие установленным санитарным и техническим правилам и нормам, иным требованиям законодательства</t>
  </si>
  <si>
    <t>6С 3 00 00000</t>
  </si>
  <si>
    <t>6С 3 01 00000</t>
  </si>
  <si>
    <t>Подпрограмма "Обеспечение жильем молодых учителей в Гиагинском районе на 2019-2021 годы"</t>
  </si>
  <si>
    <t>Реализация мероприятий по созданию условий для привлечения молодых специалистов в общеобразовательные учреждения Гиагинского района, обеспечение жильем молодых учителей, удовлетворение вакансий</t>
  </si>
  <si>
    <t>63 3 02 L5194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</si>
  <si>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</si>
  <si>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Поддержка отрасли культуры (муниципальная поддержка лучших работников муниципальных учреждений культуры, находящихся на территории сельских поселений)</t>
  </si>
  <si>
    <t>63 1 11 L5195</t>
  </si>
  <si>
    <t>Частичная компенсация дополнительных расходов на повышение оплаты труда работников бюджетной сферы</t>
  </si>
  <si>
    <t>63 5 03 S0550</t>
  </si>
  <si>
    <t>63 1 03 S0550</t>
  </si>
  <si>
    <t>63 2 03 S0550</t>
  </si>
  <si>
    <t>63 3 03 S0550</t>
  </si>
  <si>
    <t>62 3 03 S0550</t>
  </si>
  <si>
    <t>62 1 04 S0550</t>
  </si>
  <si>
    <t>62 2 04 S0550</t>
  </si>
  <si>
    <t>63 1 02 L4670</t>
  </si>
  <si>
    <t>Реализация программ формирования современной городской среды</t>
  </si>
  <si>
    <t>Уточненный план на       01.04 2019 год</t>
  </si>
  <si>
    <t>Фактическое исполнение на 01.04.2019г.</t>
  </si>
  <si>
    <t>Отклонение       (+;-)</t>
  </si>
  <si>
    <t>Процент исполнения к уточненному плану</t>
  </si>
  <si>
    <t>63 1 02 00010</t>
  </si>
  <si>
    <t>63 4 01 00600</t>
  </si>
  <si>
    <t>63 4 01 S0550</t>
  </si>
  <si>
    <t>63 4 02 69010</t>
  </si>
  <si>
    <t>71 0 00 60440</t>
  </si>
  <si>
    <t>6Д 0 04 00010</t>
  </si>
  <si>
    <t>6Ф 1 01 60540</t>
  </si>
  <si>
    <t>6Г 0 P5 54950</t>
  </si>
  <si>
    <t xml:space="preserve">Приложение № 5                                                                                                                                                                                                                                      </t>
  </si>
  <si>
    <t>к отчету</t>
  </si>
  <si>
    <t xml:space="preserve">                                тысяч рублей</t>
  </si>
  <si>
    <t>Мероприятие по обновлению материально-технической базы, приобретение специального оборудования для учреждений культурно-досуговой деятельности (за счет средств по предложениям депутатов ХАСэ на решение социально-значимых вопросов)</t>
  </si>
  <si>
    <t>63 4 00 00000</t>
  </si>
  <si>
    <t>Подпрограмма "Сохранение и развитие театрального дела"</t>
  </si>
  <si>
    <t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t>
  </si>
  <si>
    <t>Субсидии на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</si>
  <si>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Реализация мероприятий на предоставление молодым семьям дополнительной социальной выплаты при рождении (усыновлении) 1 ребенка</t>
  </si>
  <si>
    <t>Ведомственная структура расходов бюджета муниципального образования "Гиагинский район" за 1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</si>
</sst>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"/>
    <numFmt numFmtId="166" formatCode="0.0"/>
  </numFmts>
  <fonts count="1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top" wrapText="1"/>
    </xf>
  </cellStyleXfs>
  <cellXfs count="85">
    <xf numFmtId="0" fontId="0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0" fillId="3" borderId="0" xfId="0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0" fillId="4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164" fontId="6" fillId="2" borderId="0" xfId="0" applyNumberFormat="1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top" wrapText="1"/>
    </xf>
    <xf numFmtId="164" fontId="0" fillId="2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5" fontId="0" fillId="0" borderId="0" xfId="0" applyNumberFormat="1" applyFont="1" applyFill="1" applyAlignment="1">
      <alignment vertical="top" wrapText="1"/>
    </xf>
    <xf numFmtId="165" fontId="0" fillId="0" borderId="0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164" fontId="9" fillId="0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164" fontId="9" fillId="2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right" vertical="top" wrapText="1"/>
    </xf>
    <xf numFmtId="166" fontId="9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166" fontId="5" fillId="2" borderId="1" xfId="0" applyNumberFormat="1" applyFont="1" applyFill="1" applyBorder="1" applyAlignment="1">
      <alignment horizontal="right" vertical="top" wrapText="1"/>
    </xf>
    <xf numFmtId="0" fontId="0" fillId="2" borderId="1" xfId="0" applyFont="1" applyFill="1" applyBorder="1" applyAlignment="1">
      <alignment vertical="top" wrapText="1"/>
    </xf>
    <xf numFmtId="166" fontId="9" fillId="2" borderId="1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2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58;&#1054;&#1063;&#1053;&#1045;&#1053;&#1048;&#1045;%202018\&#1086;&#1082;&#1090;&#1103;&#1073;&#1088;&#1100;\&#1055;&#1088;&#1080;&#1083;&#1086;&#1078;&#1077;&#1085;&#1080;&#1077;%206%20(&#1042;&#1057;&#1056;)%20-2018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207">
          <cell r="B207" t="str">
            <v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    </cell>
          <cell r="C207">
            <v>905</v>
          </cell>
          <cell r="D207" t="str">
            <v>07</v>
          </cell>
          <cell r="E207" t="str">
            <v>01</v>
          </cell>
          <cell r="F207" t="str">
            <v>62 1 06 L1590</v>
          </cell>
          <cell r="H207">
            <v>0</v>
          </cell>
        </row>
        <row r="208">
          <cell r="B208" t="str">
    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    </cell>
          <cell r="C208">
            <v>905</v>
          </cell>
          <cell r="D208" t="str">
            <v>07</v>
          </cell>
          <cell r="E208" t="str">
            <v>01</v>
          </cell>
          <cell r="F208" t="str">
            <v>62 1 06 L1590</v>
          </cell>
          <cell r="H208" t="str">
            <v>18-В95</v>
          </cell>
        </row>
        <row r="304">
          <cell r="B304" t="str">
            <v>Обеспечение отдыха и оздоровления детей в оздоровительных лагерях с дневным пребыванием детей на базе образовательных организаций</v>
          </cell>
          <cell r="C304">
            <v>905</v>
          </cell>
          <cell r="D304" t="str">
            <v>07</v>
          </cell>
          <cell r="E304" t="str">
            <v>07</v>
          </cell>
          <cell r="F304" t="str">
            <v>62 2 03 60110</v>
          </cell>
          <cell r="H304">
            <v>0</v>
          </cell>
        </row>
        <row r="305">
          <cell r="B305" t="str">
            <v>Предоставление субсидий бюджетным, автономным учреждениям и иным некоммерческим организациям</v>
          </cell>
          <cell r="C305">
            <v>905</v>
          </cell>
          <cell r="D305" t="str">
            <v>07</v>
          </cell>
          <cell r="E305" t="str">
            <v>07</v>
          </cell>
          <cell r="F305" t="str">
            <v>62 2 03 60110</v>
          </cell>
          <cell r="G305">
            <v>600</v>
          </cell>
          <cell r="H30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4"/>
  <sheetViews>
    <sheetView tabSelected="1" view="pageBreakPreview" topLeftCell="A214" zoomScale="80" zoomScaleNormal="100" zoomScaleSheetLayoutView="80" workbookViewId="0">
      <selection activeCell="A3" sqref="A3:G3"/>
    </sheetView>
  </sheetViews>
  <sheetFormatPr defaultRowHeight="12.75" x14ac:dyDescent="0.2"/>
  <cols>
    <col min="1" max="1" width="4.5" customWidth="1"/>
    <col min="2" max="2" width="110.33203125" customWidth="1"/>
    <col min="3" max="3" width="10.6640625" customWidth="1"/>
    <col min="4" max="5" width="9.33203125" customWidth="1"/>
    <col min="6" max="6" width="21.33203125" customWidth="1"/>
    <col min="7" max="7" width="7.83203125" customWidth="1"/>
    <col min="8" max="8" width="9.1640625" hidden="1" customWidth="1"/>
    <col min="9" max="9" width="16" customWidth="1"/>
    <col min="10" max="10" width="16.33203125" customWidth="1"/>
    <col min="11" max="11" width="18.5" customWidth="1"/>
    <col min="12" max="12" width="17.33203125" style="39" customWidth="1"/>
    <col min="13" max="13" width="16.1640625" customWidth="1"/>
    <col min="14" max="14" width="16.6640625" customWidth="1"/>
    <col min="17" max="17" width="16.83203125" customWidth="1"/>
  </cols>
  <sheetData>
    <row r="1" spans="1:29" ht="17.25" customHeight="1" x14ac:dyDescent="0.2">
      <c r="D1" s="81" t="s">
        <v>448</v>
      </c>
      <c r="E1" s="81"/>
      <c r="F1" s="81"/>
      <c r="G1" s="81"/>
      <c r="H1" s="81"/>
      <c r="I1" s="81"/>
      <c r="J1" s="81"/>
      <c r="K1" s="81"/>
      <c r="L1" s="81"/>
    </row>
    <row r="2" spans="1:29" ht="50.25" customHeight="1" x14ac:dyDescent="0.2">
      <c r="D2" s="82" t="s">
        <v>449</v>
      </c>
      <c r="E2" s="82"/>
      <c r="F2" s="82"/>
      <c r="G2" s="82"/>
      <c r="H2" s="82"/>
      <c r="I2" s="82"/>
    </row>
    <row r="3" spans="1:29" ht="15.75" x14ac:dyDescent="0.2">
      <c r="A3" s="78" t="s">
        <v>457</v>
      </c>
      <c r="B3" s="78"/>
      <c r="C3" s="78"/>
      <c r="D3" s="78"/>
      <c r="E3" s="78"/>
      <c r="F3" s="78"/>
      <c r="G3" s="78"/>
      <c r="H3" s="10"/>
      <c r="I3" s="44"/>
      <c r="J3" s="44"/>
      <c r="K3" s="44"/>
    </row>
    <row r="4" spans="1:29" ht="21" customHeight="1" x14ac:dyDescent="0.2">
      <c r="A4" s="15"/>
      <c r="B4" s="80"/>
      <c r="C4" s="80"/>
      <c r="D4" s="80"/>
      <c r="E4" s="80"/>
      <c r="F4" s="80"/>
      <c r="G4" s="80"/>
      <c r="H4" s="80"/>
      <c r="I4" s="46"/>
      <c r="J4" s="46"/>
      <c r="K4" s="46"/>
    </row>
    <row r="5" spans="1:29" ht="16.5" customHeight="1" thickBot="1" x14ac:dyDescent="0.25">
      <c r="A5" s="83" t="s">
        <v>450</v>
      </c>
      <c r="B5" s="83"/>
      <c r="C5" s="83"/>
      <c r="D5" s="83"/>
      <c r="E5" s="83"/>
      <c r="F5" s="83"/>
      <c r="G5" s="83"/>
      <c r="H5" s="83"/>
      <c r="I5" s="84"/>
      <c r="J5" s="84"/>
      <c r="K5" s="84"/>
      <c r="L5" s="84"/>
    </row>
    <row r="6" spans="1:29" ht="79.5" customHeight="1" x14ac:dyDescent="0.2">
      <c r="A6" s="53" t="s">
        <v>1</v>
      </c>
      <c r="B6" s="54" t="s">
        <v>2</v>
      </c>
      <c r="C6" s="54" t="s">
        <v>3</v>
      </c>
      <c r="D6" s="54" t="s">
        <v>4</v>
      </c>
      <c r="E6" s="54" t="s">
        <v>5</v>
      </c>
      <c r="F6" s="54" t="s">
        <v>6</v>
      </c>
      <c r="G6" s="54" t="s">
        <v>7</v>
      </c>
      <c r="H6" s="55" t="s">
        <v>332</v>
      </c>
      <c r="I6" s="56" t="s">
        <v>436</v>
      </c>
      <c r="J6" s="57" t="s">
        <v>437</v>
      </c>
      <c r="K6" s="58" t="s">
        <v>438</v>
      </c>
      <c r="L6" s="59" t="s">
        <v>439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5.75" x14ac:dyDescent="0.2">
      <c r="A7" s="60">
        <v>1</v>
      </c>
      <c r="B7" s="61" t="s">
        <v>64</v>
      </c>
      <c r="C7" s="60">
        <v>901</v>
      </c>
      <c r="D7" s="60" t="s">
        <v>0</v>
      </c>
      <c r="E7" s="60" t="s">
        <v>0</v>
      </c>
      <c r="F7" s="60" t="s">
        <v>0</v>
      </c>
      <c r="G7" s="62" t="s">
        <v>0</v>
      </c>
      <c r="H7" s="62"/>
      <c r="I7" s="40">
        <f t="shared" ref="I7:I10" si="0">I8</f>
        <v>3498.6</v>
      </c>
      <c r="J7" s="48">
        <f>J8</f>
        <v>743.36400000000003</v>
      </c>
      <c r="K7" s="40">
        <f>SUM(J7-I7)</f>
        <v>-2755.2359999999999</v>
      </c>
      <c r="L7" s="40">
        <f>SUM(J7/I7*100)</f>
        <v>21.247470416738125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5.75" x14ac:dyDescent="0.2">
      <c r="A8" s="1" t="s">
        <v>0</v>
      </c>
      <c r="B8" s="1" t="s">
        <v>37</v>
      </c>
      <c r="C8" s="2">
        <v>901</v>
      </c>
      <c r="D8" s="2" t="s">
        <v>19</v>
      </c>
      <c r="E8" s="2" t="s">
        <v>0</v>
      </c>
      <c r="F8" s="2" t="s">
        <v>0</v>
      </c>
      <c r="G8" s="4" t="s">
        <v>0</v>
      </c>
      <c r="H8" s="4"/>
      <c r="I8" s="41">
        <f t="shared" si="0"/>
        <v>3498.6</v>
      </c>
      <c r="J8" s="47">
        <f>J9</f>
        <v>743.36400000000003</v>
      </c>
      <c r="K8" s="41">
        <f t="shared" ref="K8:K73" si="1">SUM(J8-I8)</f>
        <v>-2755.2359999999999</v>
      </c>
      <c r="L8" s="41">
        <f t="shared" ref="L8:L73" si="2">SUM(J8/I8*100)</f>
        <v>21.247470416738125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31.5" x14ac:dyDescent="0.2">
      <c r="A9" s="1" t="s">
        <v>0</v>
      </c>
      <c r="B9" s="1" t="s">
        <v>60</v>
      </c>
      <c r="C9" s="2">
        <v>901</v>
      </c>
      <c r="D9" s="2" t="s">
        <v>19</v>
      </c>
      <c r="E9" s="2" t="s">
        <v>25</v>
      </c>
      <c r="F9" s="2" t="s">
        <v>0</v>
      </c>
      <c r="G9" s="4" t="s">
        <v>0</v>
      </c>
      <c r="H9" s="4"/>
      <c r="I9" s="41">
        <f t="shared" si="0"/>
        <v>3498.6</v>
      </c>
      <c r="J9" s="47">
        <f>J10</f>
        <v>743.36400000000003</v>
      </c>
      <c r="K9" s="41">
        <f t="shared" si="1"/>
        <v>-2755.2359999999999</v>
      </c>
      <c r="L9" s="41">
        <f t="shared" si="2"/>
        <v>21.247470416738125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5.75" x14ac:dyDescent="0.2">
      <c r="A10" s="49" t="s">
        <v>0</v>
      </c>
      <c r="B10" s="1" t="s">
        <v>30</v>
      </c>
      <c r="C10" s="2">
        <v>901</v>
      </c>
      <c r="D10" s="2" t="s">
        <v>19</v>
      </c>
      <c r="E10" s="2" t="s">
        <v>25</v>
      </c>
      <c r="F10" s="2" t="s">
        <v>146</v>
      </c>
      <c r="G10" s="4" t="s">
        <v>0</v>
      </c>
      <c r="H10" s="4"/>
      <c r="I10" s="41">
        <f t="shared" si="0"/>
        <v>3498.6</v>
      </c>
      <c r="J10" s="47">
        <f>J11</f>
        <v>743.36400000000003</v>
      </c>
      <c r="K10" s="41">
        <f t="shared" si="1"/>
        <v>-2755.2359999999999</v>
      </c>
      <c r="L10" s="41">
        <f t="shared" si="2"/>
        <v>21.247470416738125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31.5" x14ac:dyDescent="0.2">
      <c r="A11" s="1" t="s">
        <v>0</v>
      </c>
      <c r="B11" s="1" t="s">
        <v>65</v>
      </c>
      <c r="C11" s="2">
        <v>901</v>
      </c>
      <c r="D11" s="2" t="s">
        <v>19</v>
      </c>
      <c r="E11" s="2" t="s">
        <v>25</v>
      </c>
      <c r="F11" s="2" t="s">
        <v>147</v>
      </c>
      <c r="G11" s="4" t="s">
        <v>0</v>
      </c>
      <c r="H11" s="4"/>
      <c r="I11" s="41">
        <f>I12+I14</f>
        <v>3498.6</v>
      </c>
      <c r="J11" s="47">
        <f>J12+J14</f>
        <v>743.36400000000003</v>
      </c>
      <c r="K11" s="41">
        <f t="shared" si="1"/>
        <v>-2755.2359999999999</v>
      </c>
      <c r="L11" s="41">
        <f t="shared" si="2"/>
        <v>21.247470416738125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5.75" x14ac:dyDescent="0.2">
      <c r="A12" s="1" t="s">
        <v>0</v>
      </c>
      <c r="B12" s="1" t="s">
        <v>66</v>
      </c>
      <c r="C12" s="2">
        <v>901</v>
      </c>
      <c r="D12" s="2" t="s">
        <v>19</v>
      </c>
      <c r="E12" s="2" t="s">
        <v>25</v>
      </c>
      <c r="F12" s="2" t="s">
        <v>145</v>
      </c>
      <c r="G12" s="4" t="s">
        <v>0</v>
      </c>
      <c r="H12" s="4"/>
      <c r="I12" s="41">
        <f>I13</f>
        <v>1302.9000000000001</v>
      </c>
      <c r="J12" s="47">
        <f>J13</f>
        <v>275.95299999999997</v>
      </c>
      <c r="K12" s="41">
        <f t="shared" si="1"/>
        <v>-1026.9470000000001</v>
      </c>
      <c r="L12" s="41">
        <f t="shared" si="2"/>
        <v>21.179906362729291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47.25" x14ac:dyDescent="0.2">
      <c r="A13" s="49" t="s">
        <v>0</v>
      </c>
      <c r="B13" s="1" t="s">
        <v>20</v>
      </c>
      <c r="C13" s="2">
        <v>901</v>
      </c>
      <c r="D13" s="2" t="s">
        <v>19</v>
      </c>
      <c r="E13" s="2" t="s">
        <v>25</v>
      </c>
      <c r="F13" s="2" t="s">
        <v>145</v>
      </c>
      <c r="G13" s="4" t="s">
        <v>21</v>
      </c>
      <c r="H13" s="4"/>
      <c r="I13" s="41">
        <v>1302.9000000000001</v>
      </c>
      <c r="J13" s="47">
        <v>275.95299999999997</v>
      </c>
      <c r="K13" s="41">
        <f t="shared" si="1"/>
        <v>-1026.9470000000001</v>
      </c>
      <c r="L13" s="41">
        <f t="shared" si="2"/>
        <v>21.179906362729291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5.75" x14ac:dyDescent="0.2">
      <c r="A14" s="1" t="s">
        <v>0</v>
      </c>
      <c r="B14" s="1" t="s">
        <v>67</v>
      </c>
      <c r="C14" s="2">
        <v>901</v>
      </c>
      <c r="D14" s="2" t="s">
        <v>19</v>
      </c>
      <c r="E14" s="2" t="s">
        <v>25</v>
      </c>
      <c r="F14" s="2" t="s">
        <v>148</v>
      </c>
      <c r="G14" s="4" t="s">
        <v>0</v>
      </c>
      <c r="H14" s="4"/>
      <c r="I14" s="41">
        <f>I15+I16+I17</f>
        <v>2195.6999999999998</v>
      </c>
      <c r="J14" s="47">
        <f>J15+J16+J17</f>
        <v>467.411</v>
      </c>
      <c r="K14" s="41">
        <f t="shared" si="1"/>
        <v>-1728.2889999999998</v>
      </c>
      <c r="L14" s="41">
        <f t="shared" si="2"/>
        <v>21.287562053103795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47.25" x14ac:dyDescent="0.2">
      <c r="A15" s="1" t="s">
        <v>0</v>
      </c>
      <c r="B15" s="1" t="s">
        <v>20</v>
      </c>
      <c r="C15" s="2">
        <v>901</v>
      </c>
      <c r="D15" s="2" t="s">
        <v>19</v>
      </c>
      <c r="E15" s="2" t="s">
        <v>25</v>
      </c>
      <c r="F15" s="2" t="s">
        <v>148</v>
      </c>
      <c r="G15" s="4" t="s">
        <v>21</v>
      </c>
      <c r="H15" s="4"/>
      <c r="I15" s="41">
        <v>1844</v>
      </c>
      <c r="J15" s="47">
        <v>405.09699999999998</v>
      </c>
      <c r="K15" s="41">
        <f t="shared" si="1"/>
        <v>-1438.903</v>
      </c>
      <c r="L15" s="41">
        <f t="shared" si="2"/>
        <v>21.968383947939259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5.75" x14ac:dyDescent="0.2">
      <c r="A16" s="1" t="s">
        <v>0</v>
      </c>
      <c r="B16" s="1" t="s">
        <v>186</v>
      </c>
      <c r="C16" s="2">
        <v>901</v>
      </c>
      <c r="D16" s="2" t="s">
        <v>19</v>
      </c>
      <c r="E16" s="2" t="s">
        <v>25</v>
      </c>
      <c r="F16" s="2" t="s">
        <v>148</v>
      </c>
      <c r="G16" s="4" t="s">
        <v>11</v>
      </c>
      <c r="H16" s="4"/>
      <c r="I16" s="41">
        <v>344</v>
      </c>
      <c r="J16" s="47">
        <v>62.314</v>
      </c>
      <c r="K16" s="41">
        <f t="shared" si="1"/>
        <v>-281.68599999999998</v>
      </c>
      <c r="L16" s="41">
        <f t="shared" si="2"/>
        <v>18.114534883720932</v>
      </c>
      <c r="M16" s="19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6"/>
      <c r="AC16" s="6"/>
    </row>
    <row r="17" spans="1:29" ht="15.75" x14ac:dyDescent="0.2">
      <c r="A17" s="49" t="s">
        <v>0</v>
      </c>
      <c r="B17" s="1" t="s">
        <v>22</v>
      </c>
      <c r="C17" s="2">
        <v>901</v>
      </c>
      <c r="D17" s="2" t="s">
        <v>19</v>
      </c>
      <c r="E17" s="2" t="s">
        <v>25</v>
      </c>
      <c r="F17" s="2" t="s">
        <v>148</v>
      </c>
      <c r="G17" s="4" t="s">
        <v>23</v>
      </c>
      <c r="H17" s="4"/>
      <c r="I17" s="41">
        <v>7.7</v>
      </c>
      <c r="J17" s="47">
        <v>0</v>
      </c>
      <c r="K17" s="41">
        <f t="shared" si="1"/>
        <v>-7.7</v>
      </c>
      <c r="L17" s="41">
        <f t="shared" si="2"/>
        <v>0</v>
      </c>
      <c r="M17" s="19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6"/>
      <c r="AC17" s="6"/>
    </row>
    <row r="18" spans="1:29" s="12" customFormat="1" ht="23.25" customHeight="1" x14ac:dyDescent="0.2">
      <c r="A18" s="61">
        <v>2</v>
      </c>
      <c r="B18" s="61" t="s">
        <v>68</v>
      </c>
      <c r="C18" s="60">
        <v>902</v>
      </c>
      <c r="D18" s="60" t="s">
        <v>0</v>
      </c>
      <c r="E18" s="60" t="s">
        <v>0</v>
      </c>
      <c r="F18" s="60" t="s">
        <v>0</v>
      </c>
      <c r="G18" s="62" t="s">
        <v>0</v>
      </c>
      <c r="H18" s="62"/>
      <c r="I18" s="40">
        <f>I19+I32</f>
        <v>94283.919999999984</v>
      </c>
      <c r="J18" s="48">
        <f>J19+J32</f>
        <v>19416.795000000002</v>
      </c>
      <c r="K18" s="40">
        <f t="shared" si="1"/>
        <v>-74867.124999999985</v>
      </c>
      <c r="L18" s="40">
        <f t="shared" si="2"/>
        <v>20.59396236388984</v>
      </c>
      <c r="M18" s="21"/>
      <c r="N18" s="31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2"/>
      <c r="AC18" s="22"/>
    </row>
    <row r="19" spans="1:29" s="12" customFormat="1" ht="15.75" x14ac:dyDescent="0.2">
      <c r="A19" s="38"/>
      <c r="B19" s="1" t="s">
        <v>12</v>
      </c>
      <c r="C19" s="2">
        <v>902</v>
      </c>
      <c r="D19" s="2" t="s">
        <v>13</v>
      </c>
      <c r="E19" s="2" t="s">
        <v>0</v>
      </c>
      <c r="F19" s="2" t="s">
        <v>0</v>
      </c>
      <c r="G19" s="4" t="s">
        <v>0</v>
      </c>
      <c r="H19" s="4"/>
      <c r="I19" s="41">
        <f t="shared" ref="I19:J21" si="3">I20</f>
        <v>17390.599999999999</v>
      </c>
      <c r="J19" s="47">
        <f t="shared" si="3"/>
        <v>4174.8069999999998</v>
      </c>
      <c r="K19" s="41">
        <f t="shared" si="1"/>
        <v>-13215.792999999998</v>
      </c>
      <c r="L19" s="41">
        <f t="shared" si="2"/>
        <v>24.006112497556149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2"/>
      <c r="AC19" s="22"/>
    </row>
    <row r="20" spans="1:29" s="12" customFormat="1" ht="15.75" x14ac:dyDescent="0.2">
      <c r="A20" s="38"/>
      <c r="B20" s="1" t="s">
        <v>366</v>
      </c>
      <c r="C20" s="2">
        <v>902</v>
      </c>
      <c r="D20" s="2" t="s">
        <v>13</v>
      </c>
      <c r="E20" s="3" t="s">
        <v>25</v>
      </c>
      <c r="F20" s="2" t="s">
        <v>0</v>
      </c>
      <c r="G20" s="4" t="s">
        <v>0</v>
      </c>
      <c r="H20" s="4"/>
      <c r="I20" s="41">
        <f t="shared" si="3"/>
        <v>17390.599999999999</v>
      </c>
      <c r="J20" s="47">
        <f t="shared" si="3"/>
        <v>4174.8069999999998</v>
      </c>
      <c r="K20" s="41">
        <f t="shared" si="1"/>
        <v>-13215.792999999998</v>
      </c>
      <c r="L20" s="41">
        <f t="shared" si="2"/>
        <v>24.006112497556149</v>
      </c>
      <c r="M20" s="20"/>
      <c r="N20" s="31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2"/>
      <c r="AC20" s="22"/>
    </row>
    <row r="21" spans="1:29" s="12" customFormat="1" ht="15.75" x14ac:dyDescent="0.2">
      <c r="A21" s="30"/>
      <c r="B21" s="27" t="s">
        <v>70</v>
      </c>
      <c r="C21" s="2">
        <v>902</v>
      </c>
      <c r="D21" s="2" t="s">
        <v>13</v>
      </c>
      <c r="E21" s="3" t="s">
        <v>25</v>
      </c>
      <c r="F21" s="2" t="s">
        <v>149</v>
      </c>
      <c r="G21" s="4" t="s">
        <v>0</v>
      </c>
      <c r="H21" s="4"/>
      <c r="I21" s="41">
        <f t="shared" si="3"/>
        <v>17390.599999999999</v>
      </c>
      <c r="J21" s="47">
        <f t="shared" si="3"/>
        <v>4174.8069999999998</v>
      </c>
      <c r="K21" s="41">
        <f t="shared" si="1"/>
        <v>-13215.792999999998</v>
      </c>
      <c r="L21" s="41">
        <f t="shared" si="2"/>
        <v>24.006112497556149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2"/>
      <c r="AC21" s="22"/>
    </row>
    <row r="22" spans="1:29" s="12" customFormat="1" ht="15.75" x14ac:dyDescent="0.2">
      <c r="A22" s="30"/>
      <c r="B22" s="1" t="s">
        <v>71</v>
      </c>
      <c r="C22" s="2">
        <v>902</v>
      </c>
      <c r="D22" s="2" t="s">
        <v>13</v>
      </c>
      <c r="E22" s="3" t="s">
        <v>25</v>
      </c>
      <c r="F22" s="2" t="s">
        <v>150</v>
      </c>
      <c r="G22" s="4" t="s">
        <v>0</v>
      </c>
      <c r="H22" s="4"/>
      <c r="I22" s="41">
        <f>I23+I25+I30</f>
        <v>17390.599999999999</v>
      </c>
      <c r="J22" s="47">
        <f>J23+J25+J30</f>
        <v>4174.8069999999998</v>
      </c>
      <c r="K22" s="41">
        <f t="shared" si="1"/>
        <v>-13215.792999999998</v>
      </c>
      <c r="L22" s="41">
        <f t="shared" si="2"/>
        <v>24.006112497556149</v>
      </c>
      <c r="M22" s="31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2"/>
      <c r="AC22" s="22"/>
    </row>
    <row r="23" spans="1:29" s="13" customFormat="1" ht="15.75" x14ac:dyDescent="0.2">
      <c r="A23" s="49" t="s">
        <v>0</v>
      </c>
      <c r="B23" s="1" t="s">
        <v>372</v>
      </c>
      <c r="C23" s="2">
        <v>902</v>
      </c>
      <c r="D23" s="2" t="s">
        <v>13</v>
      </c>
      <c r="E23" s="3" t="s">
        <v>25</v>
      </c>
      <c r="F23" s="2" t="s">
        <v>364</v>
      </c>
      <c r="G23" s="4" t="s">
        <v>0</v>
      </c>
      <c r="H23" s="4"/>
      <c r="I23" s="41">
        <f>I24</f>
        <v>1000</v>
      </c>
      <c r="J23" s="47">
        <f>J24</f>
        <v>0</v>
      </c>
      <c r="K23" s="41">
        <f t="shared" si="1"/>
        <v>-1000</v>
      </c>
      <c r="L23" s="41">
        <f t="shared" si="2"/>
        <v>0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23"/>
      <c r="AC23" s="23"/>
    </row>
    <row r="24" spans="1:29" s="13" customFormat="1" ht="31.5" x14ac:dyDescent="0.2">
      <c r="A24" s="49" t="s">
        <v>0</v>
      </c>
      <c r="B24" s="1" t="s">
        <v>14</v>
      </c>
      <c r="C24" s="2">
        <v>902</v>
      </c>
      <c r="D24" s="2" t="s">
        <v>13</v>
      </c>
      <c r="E24" s="3" t="s">
        <v>25</v>
      </c>
      <c r="F24" s="2" t="s">
        <v>364</v>
      </c>
      <c r="G24" s="4" t="s">
        <v>15</v>
      </c>
      <c r="H24" s="4"/>
      <c r="I24" s="41">
        <v>1000</v>
      </c>
      <c r="J24" s="47">
        <v>0</v>
      </c>
      <c r="K24" s="41">
        <f t="shared" si="1"/>
        <v>-1000</v>
      </c>
      <c r="L24" s="41">
        <f t="shared" si="2"/>
        <v>0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23"/>
      <c r="AC24" s="23"/>
    </row>
    <row r="25" spans="1:29" s="13" customFormat="1" ht="15.75" x14ac:dyDescent="0.2">
      <c r="A25" s="49"/>
      <c r="B25" s="1" t="s">
        <v>285</v>
      </c>
      <c r="C25" s="2">
        <v>902</v>
      </c>
      <c r="D25" s="2" t="s">
        <v>13</v>
      </c>
      <c r="E25" s="3" t="s">
        <v>25</v>
      </c>
      <c r="F25" s="2" t="s">
        <v>286</v>
      </c>
      <c r="G25" s="4"/>
      <c r="H25" s="4"/>
      <c r="I25" s="41">
        <f>I26+I28</f>
        <v>16190.599999999999</v>
      </c>
      <c r="J25" s="47">
        <f>J26+J28</f>
        <v>4101.3069999999998</v>
      </c>
      <c r="K25" s="41">
        <f t="shared" si="1"/>
        <v>-12089.292999999998</v>
      </c>
      <c r="L25" s="41">
        <f t="shared" si="2"/>
        <v>25.331408348053806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23"/>
      <c r="AC25" s="23"/>
    </row>
    <row r="26" spans="1:29" s="12" customFormat="1" ht="31.5" x14ac:dyDescent="0.2">
      <c r="A26" s="38" t="s">
        <v>0</v>
      </c>
      <c r="B26" s="1" t="s">
        <v>73</v>
      </c>
      <c r="C26" s="2">
        <v>902</v>
      </c>
      <c r="D26" s="2" t="s">
        <v>13</v>
      </c>
      <c r="E26" s="3" t="s">
        <v>25</v>
      </c>
      <c r="F26" s="2" t="s">
        <v>151</v>
      </c>
      <c r="G26" s="4" t="s">
        <v>0</v>
      </c>
      <c r="H26" s="4"/>
      <c r="I26" s="41">
        <f>I27</f>
        <v>13901.8</v>
      </c>
      <c r="J26" s="47">
        <f>J27</f>
        <v>3685.3069999999998</v>
      </c>
      <c r="K26" s="41">
        <f t="shared" si="1"/>
        <v>-10216.492999999999</v>
      </c>
      <c r="L26" s="41">
        <f t="shared" si="2"/>
        <v>26.509567106417876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2"/>
      <c r="AC26" s="22"/>
    </row>
    <row r="27" spans="1:29" s="12" customFormat="1" ht="31.5" x14ac:dyDescent="0.2">
      <c r="A27" s="38" t="s">
        <v>0</v>
      </c>
      <c r="B27" s="1" t="s">
        <v>14</v>
      </c>
      <c r="C27" s="2">
        <v>902</v>
      </c>
      <c r="D27" s="2" t="s">
        <v>13</v>
      </c>
      <c r="E27" s="3" t="s">
        <v>25</v>
      </c>
      <c r="F27" s="2" t="s">
        <v>151</v>
      </c>
      <c r="G27" s="4" t="s">
        <v>15</v>
      </c>
      <c r="H27" s="4"/>
      <c r="I27" s="41">
        <v>13901.8</v>
      </c>
      <c r="J27" s="47">
        <v>3685.3069999999998</v>
      </c>
      <c r="K27" s="41">
        <f t="shared" si="1"/>
        <v>-10216.492999999999</v>
      </c>
      <c r="L27" s="41">
        <f t="shared" si="2"/>
        <v>26.509567106417876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2"/>
      <c r="AC27" s="22"/>
    </row>
    <row r="28" spans="1:29" s="12" customFormat="1" ht="31.5" x14ac:dyDescent="0.2">
      <c r="A28" s="38"/>
      <c r="B28" s="1" t="s">
        <v>426</v>
      </c>
      <c r="C28" s="2">
        <v>902</v>
      </c>
      <c r="D28" s="2" t="s">
        <v>13</v>
      </c>
      <c r="E28" s="3" t="s">
        <v>25</v>
      </c>
      <c r="F28" s="2" t="s">
        <v>427</v>
      </c>
      <c r="G28" s="4"/>
      <c r="H28" s="4"/>
      <c r="I28" s="41">
        <f>I29</f>
        <v>2288.8000000000002</v>
      </c>
      <c r="J28" s="47">
        <f>J29</f>
        <v>416</v>
      </c>
      <c r="K28" s="41">
        <f t="shared" si="1"/>
        <v>-1872.8000000000002</v>
      </c>
      <c r="L28" s="41">
        <f t="shared" si="2"/>
        <v>18.175463124781544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2"/>
      <c r="AC28" s="22"/>
    </row>
    <row r="29" spans="1:29" s="12" customFormat="1" ht="31.5" x14ac:dyDescent="0.2">
      <c r="A29" s="38"/>
      <c r="B29" s="1" t="s">
        <v>14</v>
      </c>
      <c r="C29" s="2">
        <v>902</v>
      </c>
      <c r="D29" s="2" t="s">
        <v>13</v>
      </c>
      <c r="E29" s="3" t="s">
        <v>25</v>
      </c>
      <c r="F29" s="2" t="s">
        <v>427</v>
      </c>
      <c r="G29" s="4">
        <v>600</v>
      </c>
      <c r="H29" s="4"/>
      <c r="I29" s="41">
        <v>2288.8000000000002</v>
      </c>
      <c r="J29" s="47">
        <v>416</v>
      </c>
      <c r="K29" s="41">
        <f t="shared" si="1"/>
        <v>-1872.8000000000002</v>
      </c>
      <c r="L29" s="41">
        <f t="shared" si="2"/>
        <v>18.175463124781544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2"/>
      <c r="AC29" s="22"/>
    </row>
    <row r="30" spans="1:29" s="13" customFormat="1" ht="15.75" x14ac:dyDescent="0.2">
      <c r="A30" s="1" t="s">
        <v>0</v>
      </c>
      <c r="B30" s="1" t="s">
        <v>135</v>
      </c>
      <c r="C30" s="2">
        <v>902</v>
      </c>
      <c r="D30" s="3" t="s">
        <v>13</v>
      </c>
      <c r="E30" s="3" t="s">
        <v>25</v>
      </c>
      <c r="F30" s="2" t="s">
        <v>271</v>
      </c>
      <c r="G30" s="4"/>
      <c r="H30" s="4"/>
      <c r="I30" s="41">
        <f>I31</f>
        <v>200</v>
      </c>
      <c r="J30" s="47">
        <f>J31</f>
        <v>73.5</v>
      </c>
      <c r="K30" s="41">
        <f t="shared" si="1"/>
        <v>-126.5</v>
      </c>
      <c r="L30" s="41">
        <f t="shared" si="2"/>
        <v>36.75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23"/>
      <c r="AC30" s="23"/>
    </row>
    <row r="31" spans="1:29" s="13" customFormat="1" ht="31.5" x14ac:dyDescent="0.2">
      <c r="A31" s="1" t="s">
        <v>0</v>
      </c>
      <c r="B31" s="1" t="s">
        <v>14</v>
      </c>
      <c r="C31" s="2">
        <v>902</v>
      </c>
      <c r="D31" s="3" t="s">
        <v>13</v>
      </c>
      <c r="E31" s="3" t="s">
        <v>25</v>
      </c>
      <c r="F31" s="2" t="s">
        <v>271</v>
      </c>
      <c r="G31" s="4">
        <v>600</v>
      </c>
      <c r="H31" s="4"/>
      <c r="I31" s="41">
        <v>200</v>
      </c>
      <c r="J31" s="47">
        <v>73.5</v>
      </c>
      <c r="K31" s="41">
        <f t="shared" si="1"/>
        <v>-126.5</v>
      </c>
      <c r="L31" s="41">
        <f t="shared" si="2"/>
        <v>36.75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23"/>
      <c r="AC31" s="23"/>
    </row>
    <row r="32" spans="1:29" s="12" customFormat="1" ht="15.75" x14ac:dyDescent="0.2">
      <c r="A32" s="38" t="s">
        <v>0</v>
      </c>
      <c r="B32" s="1" t="s">
        <v>33</v>
      </c>
      <c r="C32" s="2">
        <v>902</v>
      </c>
      <c r="D32" s="2" t="s">
        <v>34</v>
      </c>
      <c r="E32" s="2" t="s">
        <v>0</v>
      </c>
      <c r="F32" s="2" t="s">
        <v>0</v>
      </c>
      <c r="G32" s="4" t="s">
        <v>0</v>
      </c>
      <c r="H32" s="4"/>
      <c r="I32" s="41">
        <f>I33+I94</f>
        <v>76893.319999999992</v>
      </c>
      <c r="J32" s="47">
        <f>J33+J94</f>
        <v>15241.988000000001</v>
      </c>
      <c r="K32" s="41">
        <f t="shared" si="1"/>
        <v>-61651.331999999995</v>
      </c>
      <c r="L32" s="41">
        <f t="shared" si="2"/>
        <v>19.822252440133944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2"/>
      <c r="AC32" s="22"/>
    </row>
    <row r="33" spans="1:29" s="12" customFormat="1" ht="15.75" x14ac:dyDescent="0.2">
      <c r="A33" s="38" t="s">
        <v>0</v>
      </c>
      <c r="B33" s="1" t="s">
        <v>35</v>
      </c>
      <c r="C33" s="2">
        <v>902</v>
      </c>
      <c r="D33" s="2" t="s">
        <v>34</v>
      </c>
      <c r="E33" s="2" t="s">
        <v>19</v>
      </c>
      <c r="F33" s="2" t="s">
        <v>0</v>
      </c>
      <c r="G33" s="4" t="s">
        <v>0</v>
      </c>
      <c r="H33" s="4"/>
      <c r="I33" s="41">
        <f>I34+I88+I91</f>
        <v>57961.51999999999</v>
      </c>
      <c r="J33" s="47">
        <f>J34</f>
        <v>10888.091</v>
      </c>
      <c r="K33" s="41">
        <f t="shared" si="1"/>
        <v>-47073.428999999989</v>
      </c>
      <c r="L33" s="41">
        <f t="shared" si="2"/>
        <v>18.785033587801014</v>
      </c>
      <c r="M33" s="31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2"/>
      <c r="AC33" s="22"/>
    </row>
    <row r="34" spans="1:29" s="12" customFormat="1" ht="15.75" x14ac:dyDescent="0.2">
      <c r="A34" s="38"/>
      <c r="B34" s="27" t="s">
        <v>70</v>
      </c>
      <c r="C34" s="2">
        <v>902</v>
      </c>
      <c r="D34" s="2" t="s">
        <v>34</v>
      </c>
      <c r="E34" s="2" t="s">
        <v>19</v>
      </c>
      <c r="F34" s="2" t="s">
        <v>149</v>
      </c>
      <c r="G34" s="4" t="s">
        <v>0</v>
      </c>
      <c r="H34" s="4"/>
      <c r="I34" s="41">
        <f>I35+I56+I68+I81</f>
        <v>57786.51999999999</v>
      </c>
      <c r="J34" s="47">
        <f>J35+J56+J68+J81</f>
        <v>10888.091</v>
      </c>
      <c r="K34" s="41">
        <f t="shared" si="1"/>
        <v>-46898.428999999989</v>
      </c>
      <c r="L34" s="41">
        <f t="shared" si="2"/>
        <v>18.84192195688545</v>
      </c>
      <c r="M34" s="31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2"/>
      <c r="AC34" s="22"/>
    </row>
    <row r="35" spans="1:29" s="12" customFormat="1" ht="15.75" x14ac:dyDescent="0.2">
      <c r="A35" s="38"/>
      <c r="B35" s="27" t="s">
        <v>74</v>
      </c>
      <c r="C35" s="2">
        <v>902</v>
      </c>
      <c r="D35" s="2" t="s">
        <v>34</v>
      </c>
      <c r="E35" s="2" t="s">
        <v>19</v>
      </c>
      <c r="F35" s="2" t="s">
        <v>152</v>
      </c>
      <c r="G35" s="4" t="s">
        <v>0</v>
      </c>
      <c r="H35" s="4"/>
      <c r="I35" s="41">
        <f>I36+I38+I43+I48+I50+I52+I54</f>
        <v>43628.619999999995</v>
      </c>
      <c r="J35" s="47">
        <f>J36+J38+J43+J48+J50+J52+J54</f>
        <v>7780.9610000000002</v>
      </c>
      <c r="K35" s="41">
        <f t="shared" si="1"/>
        <v>-35847.658999999992</v>
      </c>
      <c r="L35" s="41">
        <f t="shared" si="2"/>
        <v>17.834533844985241</v>
      </c>
      <c r="M35" s="31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2"/>
      <c r="AC35" s="22"/>
    </row>
    <row r="36" spans="1:29" s="12" customFormat="1" ht="31.5" x14ac:dyDescent="0.2">
      <c r="A36" s="30" t="s">
        <v>0</v>
      </c>
      <c r="B36" s="1" t="s">
        <v>168</v>
      </c>
      <c r="C36" s="2">
        <v>902</v>
      </c>
      <c r="D36" s="2" t="s">
        <v>34</v>
      </c>
      <c r="E36" s="2" t="s">
        <v>19</v>
      </c>
      <c r="F36" s="2" t="s">
        <v>153</v>
      </c>
      <c r="G36" s="4" t="s">
        <v>0</v>
      </c>
      <c r="H36" s="4"/>
      <c r="I36" s="41">
        <f>I37</f>
        <v>85</v>
      </c>
      <c r="J36" s="47">
        <f>J37</f>
        <v>62.554000000000002</v>
      </c>
      <c r="K36" s="41">
        <f t="shared" si="1"/>
        <v>-22.445999999999998</v>
      </c>
      <c r="L36" s="41">
        <f t="shared" si="2"/>
        <v>73.592941176470589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2"/>
      <c r="AC36" s="22"/>
    </row>
    <row r="37" spans="1:29" s="12" customFormat="1" ht="31.5" x14ac:dyDescent="0.2">
      <c r="A37" s="30" t="s">
        <v>0</v>
      </c>
      <c r="B37" s="1" t="s">
        <v>14</v>
      </c>
      <c r="C37" s="2">
        <v>902</v>
      </c>
      <c r="D37" s="2" t="s">
        <v>34</v>
      </c>
      <c r="E37" s="2" t="s">
        <v>19</v>
      </c>
      <c r="F37" s="2" t="s">
        <v>153</v>
      </c>
      <c r="G37" s="4" t="s">
        <v>15</v>
      </c>
      <c r="H37" s="4"/>
      <c r="I37" s="41">
        <v>85</v>
      </c>
      <c r="J37" s="47">
        <v>62.554000000000002</v>
      </c>
      <c r="K37" s="41">
        <f t="shared" si="1"/>
        <v>-22.445999999999998</v>
      </c>
      <c r="L37" s="41">
        <f t="shared" si="2"/>
        <v>73.592941176470589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2"/>
      <c r="AC37" s="22"/>
    </row>
    <row r="38" spans="1:29" s="12" customFormat="1" ht="33" customHeight="1" x14ac:dyDescent="0.2">
      <c r="A38" s="30"/>
      <c r="B38" s="1" t="s">
        <v>399</v>
      </c>
      <c r="C38" s="2">
        <v>902</v>
      </c>
      <c r="D38" s="2" t="s">
        <v>34</v>
      </c>
      <c r="E38" s="2" t="s">
        <v>19</v>
      </c>
      <c r="F38" s="2" t="s">
        <v>329</v>
      </c>
      <c r="G38" s="4" t="s">
        <v>0</v>
      </c>
      <c r="H38" s="4"/>
      <c r="I38" s="41">
        <f>I39+I41</f>
        <v>10955.8</v>
      </c>
      <c r="J38" s="47">
        <f>J39+J41</f>
        <v>0</v>
      </c>
      <c r="K38" s="41">
        <f t="shared" si="1"/>
        <v>-10955.8</v>
      </c>
      <c r="L38" s="41">
        <f t="shared" si="2"/>
        <v>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2"/>
      <c r="AC38" s="22"/>
    </row>
    <row r="39" spans="1:29" s="12" customFormat="1" ht="52.5" customHeight="1" x14ac:dyDescent="0.2">
      <c r="A39" s="30"/>
      <c r="B39" s="1" t="s">
        <v>451</v>
      </c>
      <c r="C39" s="2">
        <v>902</v>
      </c>
      <c r="D39" s="3" t="s">
        <v>34</v>
      </c>
      <c r="E39" s="3" t="s">
        <v>19</v>
      </c>
      <c r="F39" s="2" t="s">
        <v>440</v>
      </c>
      <c r="G39" s="4"/>
      <c r="H39" s="4"/>
      <c r="I39" s="41">
        <f>I40</f>
        <v>866.98</v>
      </c>
      <c r="J39" s="47">
        <f>J40</f>
        <v>0</v>
      </c>
      <c r="K39" s="41">
        <f>J39-I39</f>
        <v>-866.98</v>
      </c>
      <c r="L39" s="41">
        <f>J39/I39*100</f>
        <v>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2"/>
      <c r="AC39" s="22"/>
    </row>
    <row r="40" spans="1:29" s="12" customFormat="1" ht="33" customHeight="1" x14ac:dyDescent="0.2">
      <c r="A40" s="30"/>
      <c r="B40" s="1" t="s">
        <v>14</v>
      </c>
      <c r="C40" s="2">
        <v>902</v>
      </c>
      <c r="D40" s="3" t="s">
        <v>34</v>
      </c>
      <c r="E40" s="3" t="s">
        <v>19</v>
      </c>
      <c r="F40" s="2" t="s">
        <v>440</v>
      </c>
      <c r="G40" s="4">
        <v>600</v>
      </c>
      <c r="H40" s="4"/>
      <c r="I40" s="41">
        <v>866.98</v>
      </c>
      <c r="J40" s="47">
        <v>0</v>
      </c>
      <c r="K40" s="41">
        <f>J40-I40</f>
        <v>-866.98</v>
      </c>
      <c r="L40" s="41">
        <f>J40/I40*100</f>
        <v>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2"/>
      <c r="AC40" s="22"/>
    </row>
    <row r="41" spans="1:29" s="12" customFormat="1" ht="31.5" x14ac:dyDescent="0.2">
      <c r="A41" s="30"/>
      <c r="B41" s="30" t="s">
        <v>389</v>
      </c>
      <c r="C41" s="2">
        <v>902</v>
      </c>
      <c r="D41" s="2" t="s">
        <v>34</v>
      </c>
      <c r="E41" s="2" t="s">
        <v>19</v>
      </c>
      <c r="F41" s="2" t="s">
        <v>434</v>
      </c>
      <c r="G41" s="63"/>
      <c r="H41" s="64"/>
      <c r="I41" s="42">
        <f>I42</f>
        <v>10088.82</v>
      </c>
      <c r="J41" s="50">
        <f>J42</f>
        <v>0</v>
      </c>
      <c r="K41" s="42">
        <f t="shared" si="1"/>
        <v>-10088.82</v>
      </c>
      <c r="L41" s="42">
        <f t="shared" si="2"/>
        <v>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2"/>
      <c r="AC41" s="22"/>
    </row>
    <row r="42" spans="1:29" s="12" customFormat="1" ht="39" customHeight="1" x14ac:dyDescent="0.2">
      <c r="A42" s="30"/>
      <c r="B42" s="1" t="s">
        <v>14</v>
      </c>
      <c r="C42" s="2">
        <v>902</v>
      </c>
      <c r="D42" s="2" t="s">
        <v>34</v>
      </c>
      <c r="E42" s="2" t="s">
        <v>19</v>
      </c>
      <c r="F42" s="2" t="s">
        <v>434</v>
      </c>
      <c r="G42" s="4" t="s">
        <v>15</v>
      </c>
      <c r="H42" s="4"/>
      <c r="I42" s="41">
        <v>10088.82</v>
      </c>
      <c r="J42" s="47">
        <v>0</v>
      </c>
      <c r="K42" s="41">
        <f t="shared" si="1"/>
        <v>-10088.82</v>
      </c>
      <c r="L42" s="41">
        <f t="shared" si="2"/>
        <v>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2"/>
      <c r="AC42" s="22"/>
    </row>
    <row r="43" spans="1:29" s="12" customFormat="1" ht="15.75" x14ac:dyDescent="0.2">
      <c r="A43" s="30"/>
      <c r="B43" s="1" t="s">
        <v>285</v>
      </c>
      <c r="C43" s="2">
        <v>902</v>
      </c>
      <c r="D43" s="2" t="s">
        <v>34</v>
      </c>
      <c r="E43" s="2" t="s">
        <v>19</v>
      </c>
      <c r="F43" s="2" t="s">
        <v>287</v>
      </c>
      <c r="G43" s="4"/>
      <c r="H43" s="4"/>
      <c r="I43" s="41">
        <f>I44+I46</f>
        <v>25497.599999999999</v>
      </c>
      <c r="J43" s="47">
        <f>J44+J46</f>
        <v>6678.0280000000002</v>
      </c>
      <c r="K43" s="41">
        <f t="shared" si="1"/>
        <v>-18819.572</v>
      </c>
      <c r="L43" s="41">
        <f t="shared" si="2"/>
        <v>26.190810115461851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2"/>
      <c r="AC43" s="22"/>
    </row>
    <row r="44" spans="1:29" s="12" customFormat="1" ht="31.5" x14ac:dyDescent="0.2">
      <c r="A44" s="30" t="s">
        <v>0</v>
      </c>
      <c r="B44" s="1" t="s">
        <v>73</v>
      </c>
      <c r="C44" s="2">
        <v>902</v>
      </c>
      <c r="D44" s="2" t="s">
        <v>34</v>
      </c>
      <c r="E44" s="2" t="s">
        <v>19</v>
      </c>
      <c r="F44" s="2" t="s">
        <v>154</v>
      </c>
      <c r="G44" s="4" t="s">
        <v>0</v>
      </c>
      <c r="H44" s="4"/>
      <c r="I44" s="41">
        <f>I45</f>
        <v>21428.6</v>
      </c>
      <c r="J44" s="47">
        <f>J45</f>
        <v>5938.4279999999999</v>
      </c>
      <c r="K44" s="41">
        <f t="shared" si="1"/>
        <v>-15490.171999999999</v>
      </c>
      <c r="L44" s="41">
        <f t="shared" si="2"/>
        <v>27.712627049830601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2"/>
      <c r="AC44" s="22"/>
    </row>
    <row r="45" spans="1:29" s="12" customFormat="1" ht="31.5" x14ac:dyDescent="0.2">
      <c r="A45" s="38" t="s">
        <v>0</v>
      </c>
      <c r="B45" s="1" t="s">
        <v>14</v>
      </c>
      <c r="C45" s="2">
        <v>902</v>
      </c>
      <c r="D45" s="2" t="s">
        <v>34</v>
      </c>
      <c r="E45" s="2" t="s">
        <v>19</v>
      </c>
      <c r="F45" s="2" t="s">
        <v>154</v>
      </c>
      <c r="G45" s="4" t="s">
        <v>15</v>
      </c>
      <c r="H45" s="4"/>
      <c r="I45" s="41">
        <v>21428.6</v>
      </c>
      <c r="J45" s="47">
        <v>5938.4279999999999</v>
      </c>
      <c r="K45" s="41">
        <f t="shared" si="1"/>
        <v>-15490.171999999999</v>
      </c>
      <c r="L45" s="41">
        <f t="shared" si="2"/>
        <v>27.712627049830601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2"/>
      <c r="AC45" s="22"/>
    </row>
    <row r="46" spans="1:29" s="12" customFormat="1" ht="31.5" x14ac:dyDescent="0.2">
      <c r="A46" s="38"/>
      <c r="B46" s="1" t="s">
        <v>426</v>
      </c>
      <c r="C46" s="2">
        <v>902</v>
      </c>
      <c r="D46" s="2" t="s">
        <v>34</v>
      </c>
      <c r="E46" s="2" t="s">
        <v>19</v>
      </c>
      <c r="F46" s="2" t="s">
        <v>428</v>
      </c>
      <c r="G46" s="4"/>
      <c r="H46" s="4"/>
      <c r="I46" s="41">
        <f>I47</f>
        <v>4069</v>
      </c>
      <c r="J46" s="47">
        <f>J47</f>
        <v>739.6</v>
      </c>
      <c r="K46" s="41">
        <f t="shared" si="1"/>
        <v>-3329.4</v>
      </c>
      <c r="L46" s="41">
        <f t="shared" si="2"/>
        <v>18.176456131727697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2"/>
      <c r="AC46" s="22"/>
    </row>
    <row r="47" spans="1:29" s="12" customFormat="1" ht="31.5" x14ac:dyDescent="0.2">
      <c r="A47" s="38"/>
      <c r="B47" s="1" t="s">
        <v>14</v>
      </c>
      <c r="C47" s="2">
        <v>902</v>
      </c>
      <c r="D47" s="2" t="s">
        <v>34</v>
      </c>
      <c r="E47" s="2" t="s">
        <v>19</v>
      </c>
      <c r="F47" s="2" t="s">
        <v>428</v>
      </c>
      <c r="G47" s="4">
        <v>600</v>
      </c>
      <c r="H47" s="4"/>
      <c r="I47" s="41">
        <v>4069</v>
      </c>
      <c r="J47" s="47">
        <v>739.6</v>
      </c>
      <c r="K47" s="41">
        <f t="shared" si="1"/>
        <v>-3329.4</v>
      </c>
      <c r="L47" s="41">
        <f t="shared" si="2"/>
        <v>18.176456131727697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2"/>
      <c r="AC47" s="22"/>
    </row>
    <row r="48" spans="1:29" s="12" customFormat="1" ht="31.5" x14ac:dyDescent="0.2">
      <c r="A48" s="38" t="s">
        <v>0</v>
      </c>
      <c r="B48" s="1" t="s">
        <v>167</v>
      </c>
      <c r="C48" s="2">
        <v>902</v>
      </c>
      <c r="D48" s="2" t="s">
        <v>34</v>
      </c>
      <c r="E48" s="2" t="s">
        <v>19</v>
      </c>
      <c r="F48" s="2" t="s">
        <v>155</v>
      </c>
      <c r="G48" s="4"/>
      <c r="H48" s="4"/>
      <c r="I48" s="41">
        <f>I49</f>
        <v>20</v>
      </c>
      <c r="J48" s="47">
        <f>J49</f>
        <v>0</v>
      </c>
      <c r="K48" s="41">
        <f t="shared" si="1"/>
        <v>-20</v>
      </c>
      <c r="L48" s="41">
        <f t="shared" si="2"/>
        <v>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2"/>
      <c r="AC48" s="22"/>
    </row>
    <row r="49" spans="1:29" s="12" customFormat="1" ht="31.5" x14ac:dyDescent="0.2">
      <c r="A49" s="38" t="s">
        <v>0</v>
      </c>
      <c r="B49" s="1" t="s">
        <v>14</v>
      </c>
      <c r="C49" s="2">
        <v>902</v>
      </c>
      <c r="D49" s="2" t="s">
        <v>34</v>
      </c>
      <c r="E49" s="2" t="s">
        <v>19</v>
      </c>
      <c r="F49" s="2" t="s">
        <v>155</v>
      </c>
      <c r="G49" s="4">
        <v>600</v>
      </c>
      <c r="H49" s="4"/>
      <c r="I49" s="41">
        <v>20</v>
      </c>
      <c r="J49" s="47">
        <v>0</v>
      </c>
      <c r="K49" s="41">
        <f t="shared" si="1"/>
        <v>-20</v>
      </c>
      <c r="L49" s="41">
        <f t="shared" si="2"/>
        <v>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2"/>
      <c r="AC49" s="22"/>
    </row>
    <row r="50" spans="1:29" s="13" customFormat="1" ht="15.75" x14ac:dyDescent="0.2">
      <c r="A50" s="49" t="s">
        <v>0</v>
      </c>
      <c r="B50" s="1" t="s">
        <v>135</v>
      </c>
      <c r="C50" s="2">
        <v>902</v>
      </c>
      <c r="D50" s="2" t="s">
        <v>34</v>
      </c>
      <c r="E50" s="2" t="s">
        <v>19</v>
      </c>
      <c r="F50" s="2" t="s">
        <v>278</v>
      </c>
      <c r="G50" s="4"/>
      <c r="H50" s="4"/>
      <c r="I50" s="41">
        <f>I51</f>
        <v>234.4</v>
      </c>
      <c r="J50" s="47">
        <f>J51</f>
        <v>113.66</v>
      </c>
      <c r="K50" s="41">
        <f t="shared" si="1"/>
        <v>-120.74000000000001</v>
      </c>
      <c r="L50" s="41">
        <f t="shared" si="2"/>
        <v>48.489761092150168</v>
      </c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23"/>
      <c r="AC50" s="23"/>
    </row>
    <row r="51" spans="1:29" s="13" customFormat="1" ht="31.5" x14ac:dyDescent="0.2">
      <c r="A51" s="49" t="s">
        <v>0</v>
      </c>
      <c r="B51" s="1" t="s">
        <v>14</v>
      </c>
      <c r="C51" s="2">
        <v>902</v>
      </c>
      <c r="D51" s="2" t="s">
        <v>34</v>
      </c>
      <c r="E51" s="2" t="s">
        <v>19</v>
      </c>
      <c r="F51" s="2" t="s">
        <v>278</v>
      </c>
      <c r="G51" s="4">
        <v>600</v>
      </c>
      <c r="H51" s="4"/>
      <c r="I51" s="41">
        <v>234.4</v>
      </c>
      <c r="J51" s="47">
        <v>113.66</v>
      </c>
      <c r="K51" s="41">
        <f t="shared" si="1"/>
        <v>-120.74000000000001</v>
      </c>
      <c r="L51" s="41">
        <f t="shared" si="2"/>
        <v>48.489761092150168</v>
      </c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23"/>
      <c r="AC51" s="23"/>
    </row>
    <row r="52" spans="1:29" s="13" customFormat="1" ht="31.5" x14ac:dyDescent="0.2">
      <c r="A52" s="49"/>
      <c r="B52" s="1" t="s">
        <v>359</v>
      </c>
      <c r="C52" s="2">
        <v>902</v>
      </c>
      <c r="D52" s="2" t="s">
        <v>34</v>
      </c>
      <c r="E52" s="2" t="s">
        <v>19</v>
      </c>
      <c r="F52" s="2" t="s">
        <v>360</v>
      </c>
      <c r="G52" s="4"/>
      <c r="H52" s="4"/>
      <c r="I52" s="41">
        <f>I53</f>
        <v>6785.82</v>
      </c>
      <c r="J52" s="47">
        <f>J53</f>
        <v>926.71900000000005</v>
      </c>
      <c r="K52" s="41">
        <f t="shared" si="1"/>
        <v>-5859.1009999999997</v>
      </c>
      <c r="L52" s="41">
        <f t="shared" si="2"/>
        <v>13.656698821955196</v>
      </c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23"/>
      <c r="AC52" s="23"/>
    </row>
    <row r="53" spans="1:29" s="13" customFormat="1" ht="31.5" x14ac:dyDescent="0.2">
      <c r="A53" s="49"/>
      <c r="B53" s="1" t="s">
        <v>14</v>
      </c>
      <c r="C53" s="2">
        <v>902</v>
      </c>
      <c r="D53" s="2" t="s">
        <v>34</v>
      </c>
      <c r="E53" s="2" t="s">
        <v>19</v>
      </c>
      <c r="F53" s="2" t="s">
        <v>360</v>
      </c>
      <c r="G53" s="4">
        <v>600</v>
      </c>
      <c r="H53" s="4"/>
      <c r="I53" s="41">
        <v>6785.82</v>
      </c>
      <c r="J53" s="47">
        <v>926.71900000000005</v>
      </c>
      <c r="K53" s="41">
        <f t="shared" si="1"/>
        <v>-5859.1009999999997</v>
      </c>
      <c r="L53" s="41">
        <f t="shared" si="2"/>
        <v>13.656698821955196</v>
      </c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23"/>
      <c r="AC53" s="23"/>
    </row>
    <row r="54" spans="1:29" s="13" customFormat="1" ht="34.5" customHeight="1" x14ac:dyDescent="0.2">
      <c r="A54" s="49"/>
      <c r="B54" s="1" t="s">
        <v>424</v>
      </c>
      <c r="C54" s="2">
        <v>902</v>
      </c>
      <c r="D54" s="2" t="s">
        <v>34</v>
      </c>
      <c r="E54" s="2" t="s">
        <v>19</v>
      </c>
      <c r="F54" s="2" t="s">
        <v>425</v>
      </c>
      <c r="G54" s="4"/>
      <c r="H54" s="4"/>
      <c r="I54" s="41">
        <f>I55</f>
        <v>50</v>
      </c>
      <c r="J54" s="47">
        <f>J55</f>
        <v>0</v>
      </c>
      <c r="K54" s="41">
        <f t="shared" si="1"/>
        <v>-50</v>
      </c>
      <c r="L54" s="41">
        <f t="shared" si="2"/>
        <v>0</v>
      </c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23"/>
      <c r="AC54" s="23"/>
    </row>
    <row r="55" spans="1:29" s="13" customFormat="1" ht="31.5" x14ac:dyDescent="0.2">
      <c r="A55" s="49"/>
      <c r="B55" s="1" t="s">
        <v>14</v>
      </c>
      <c r="C55" s="2">
        <v>902</v>
      </c>
      <c r="D55" s="2" t="s">
        <v>34</v>
      </c>
      <c r="E55" s="2" t="s">
        <v>19</v>
      </c>
      <c r="F55" s="2" t="s">
        <v>425</v>
      </c>
      <c r="G55" s="4">
        <v>600</v>
      </c>
      <c r="H55" s="4"/>
      <c r="I55" s="41">
        <v>50</v>
      </c>
      <c r="J55" s="47">
        <v>0</v>
      </c>
      <c r="K55" s="41">
        <f t="shared" si="1"/>
        <v>-50</v>
      </c>
      <c r="L55" s="41">
        <f t="shared" si="2"/>
        <v>0</v>
      </c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23"/>
      <c r="AC55" s="23"/>
    </row>
    <row r="56" spans="1:29" s="12" customFormat="1" ht="15.75" x14ac:dyDescent="0.2">
      <c r="A56" s="38"/>
      <c r="B56" s="27" t="s">
        <v>75</v>
      </c>
      <c r="C56" s="2">
        <v>902</v>
      </c>
      <c r="D56" s="2" t="s">
        <v>34</v>
      </c>
      <c r="E56" s="2" t="s">
        <v>19</v>
      </c>
      <c r="F56" s="2" t="s">
        <v>161</v>
      </c>
      <c r="G56" s="4" t="s">
        <v>0</v>
      </c>
      <c r="H56" s="4"/>
      <c r="I56" s="41">
        <f>I57+I61+I66+I59</f>
        <v>1311.7</v>
      </c>
      <c r="J56" s="47">
        <f>J57+J59+J61+J66</f>
        <v>306.23200000000003</v>
      </c>
      <c r="K56" s="41">
        <f t="shared" si="1"/>
        <v>-1005.4680000000001</v>
      </c>
      <c r="L56" s="41">
        <f t="shared" si="2"/>
        <v>23.346191964626058</v>
      </c>
      <c r="M56" s="31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2"/>
      <c r="AC56" s="22"/>
    </row>
    <row r="57" spans="1:29" s="12" customFormat="1" ht="31.5" x14ac:dyDescent="0.2">
      <c r="A57" s="38"/>
      <c r="B57" s="1" t="s">
        <v>72</v>
      </c>
      <c r="C57" s="2">
        <v>902</v>
      </c>
      <c r="D57" s="2" t="s">
        <v>34</v>
      </c>
      <c r="E57" s="2" t="s">
        <v>19</v>
      </c>
      <c r="F57" s="2" t="s">
        <v>162</v>
      </c>
      <c r="G57" s="4" t="s">
        <v>0</v>
      </c>
      <c r="H57" s="4"/>
      <c r="I57" s="41">
        <f>I58</f>
        <v>3.5</v>
      </c>
      <c r="J57" s="47">
        <f>J58</f>
        <v>2.2999999999999998</v>
      </c>
      <c r="K57" s="41">
        <f t="shared" si="1"/>
        <v>-1.2000000000000002</v>
      </c>
      <c r="L57" s="41">
        <f t="shared" si="2"/>
        <v>65.714285714285708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2"/>
      <c r="AC57" s="22"/>
    </row>
    <row r="58" spans="1:29" s="12" customFormat="1" ht="31.5" x14ac:dyDescent="0.2">
      <c r="A58" s="38"/>
      <c r="B58" s="27" t="s">
        <v>14</v>
      </c>
      <c r="C58" s="2">
        <v>902</v>
      </c>
      <c r="D58" s="2" t="s">
        <v>34</v>
      </c>
      <c r="E58" s="2" t="s">
        <v>19</v>
      </c>
      <c r="F58" s="2" t="s">
        <v>162</v>
      </c>
      <c r="G58" s="4">
        <v>600</v>
      </c>
      <c r="H58" s="4"/>
      <c r="I58" s="41">
        <v>3.5</v>
      </c>
      <c r="J58" s="47">
        <v>2.2999999999999998</v>
      </c>
      <c r="K58" s="41">
        <f t="shared" si="1"/>
        <v>-1.2000000000000002</v>
      </c>
      <c r="L58" s="41">
        <f t="shared" si="2"/>
        <v>65.714285714285708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2"/>
      <c r="AC58" s="22"/>
    </row>
    <row r="59" spans="1:29" s="12" customFormat="1" ht="31.5" x14ac:dyDescent="0.2">
      <c r="A59" s="38"/>
      <c r="B59" s="1" t="s">
        <v>399</v>
      </c>
      <c r="C59" s="2">
        <v>902</v>
      </c>
      <c r="D59" s="2" t="s">
        <v>34</v>
      </c>
      <c r="E59" s="2" t="s">
        <v>19</v>
      </c>
      <c r="F59" s="2" t="s">
        <v>398</v>
      </c>
      <c r="G59" s="4"/>
      <c r="H59" s="4"/>
      <c r="I59" s="41">
        <f>I60</f>
        <v>100</v>
      </c>
      <c r="J59" s="47">
        <f>J60</f>
        <v>0</v>
      </c>
      <c r="K59" s="41">
        <f t="shared" si="1"/>
        <v>-100</v>
      </c>
      <c r="L59" s="41">
        <f t="shared" si="2"/>
        <v>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2"/>
      <c r="AC59" s="22"/>
    </row>
    <row r="60" spans="1:29" s="12" customFormat="1" ht="31.5" x14ac:dyDescent="0.2">
      <c r="A60" s="38"/>
      <c r="B60" s="27" t="s">
        <v>14</v>
      </c>
      <c r="C60" s="2">
        <v>902</v>
      </c>
      <c r="D60" s="2" t="s">
        <v>34</v>
      </c>
      <c r="E60" s="2" t="s">
        <v>19</v>
      </c>
      <c r="F60" s="2" t="s">
        <v>398</v>
      </c>
      <c r="G60" s="4">
        <v>600</v>
      </c>
      <c r="H60" s="4"/>
      <c r="I60" s="41">
        <v>100</v>
      </c>
      <c r="J60" s="47">
        <v>0</v>
      </c>
      <c r="K60" s="41">
        <f t="shared" si="1"/>
        <v>-100</v>
      </c>
      <c r="L60" s="41">
        <f t="shared" si="2"/>
        <v>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2"/>
      <c r="AC60" s="22"/>
    </row>
    <row r="61" spans="1:29" s="13" customFormat="1" ht="15.75" x14ac:dyDescent="0.2">
      <c r="A61" s="49"/>
      <c r="B61" s="27" t="s">
        <v>285</v>
      </c>
      <c r="C61" s="2">
        <v>902</v>
      </c>
      <c r="D61" s="2" t="s">
        <v>34</v>
      </c>
      <c r="E61" s="2" t="s">
        <v>19</v>
      </c>
      <c r="F61" s="2" t="s">
        <v>288</v>
      </c>
      <c r="G61" s="4"/>
      <c r="H61" s="4"/>
      <c r="I61" s="41">
        <f>I62+I64</f>
        <v>1181.2</v>
      </c>
      <c r="J61" s="47">
        <f>J62+J64</f>
        <v>297.93200000000002</v>
      </c>
      <c r="K61" s="41">
        <f t="shared" si="1"/>
        <v>-883.26800000000003</v>
      </c>
      <c r="L61" s="41">
        <f t="shared" si="2"/>
        <v>25.222824246528951</v>
      </c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23"/>
      <c r="AC61" s="23"/>
    </row>
    <row r="62" spans="1:29" s="12" customFormat="1" ht="31.5" x14ac:dyDescent="0.2">
      <c r="A62" s="38"/>
      <c r="B62" s="1" t="s">
        <v>73</v>
      </c>
      <c r="C62" s="2">
        <v>902</v>
      </c>
      <c r="D62" s="2" t="s">
        <v>34</v>
      </c>
      <c r="E62" s="2" t="s">
        <v>19</v>
      </c>
      <c r="F62" s="2" t="s">
        <v>163</v>
      </c>
      <c r="G62" s="4" t="s">
        <v>0</v>
      </c>
      <c r="H62" s="4"/>
      <c r="I62" s="41">
        <f>I63</f>
        <v>931.5</v>
      </c>
      <c r="J62" s="47">
        <f>J63</f>
        <v>252.53200000000001</v>
      </c>
      <c r="K62" s="41">
        <f t="shared" si="1"/>
        <v>-678.96799999999996</v>
      </c>
      <c r="L62" s="41">
        <f t="shared" si="2"/>
        <v>27.110252281266778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2"/>
      <c r="AC62" s="22"/>
    </row>
    <row r="63" spans="1:29" s="12" customFormat="1" ht="31.5" x14ac:dyDescent="0.2">
      <c r="A63" s="38" t="s">
        <v>0</v>
      </c>
      <c r="B63" s="1" t="s">
        <v>14</v>
      </c>
      <c r="C63" s="2">
        <v>902</v>
      </c>
      <c r="D63" s="2" t="s">
        <v>34</v>
      </c>
      <c r="E63" s="2" t="s">
        <v>19</v>
      </c>
      <c r="F63" s="2" t="s">
        <v>163</v>
      </c>
      <c r="G63" s="4" t="s">
        <v>15</v>
      </c>
      <c r="H63" s="4"/>
      <c r="I63" s="41">
        <v>931.5</v>
      </c>
      <c r="J63" s="47">
        <v>252.53200000000001</v>
      </c>
      <c r="K63" s="41">
        <f t="shared" si="1"/>
        <v>-678.96799999999996</v>
      </c>
      <c r="L63" s="41">
        <f t="shared" si="2"/>
        <v>27.110252281266778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2"/>
      <c r="AC63" s="22"/>
    </row>
    <row r="64" spans="1:29" s="12" customFormat="1" ht="31.5" x14ac:dyDescent="0.2">
      <c r="A64" s="38"/>
      <c r="B64" s="1" t="s">
        <v>426</v>
      </c>
      <c r="C64" s="2">
        <v>902</v>
      </c>
      <c r="D64" s="2" t="s">
        <v>34</v>
      </c>
      <c r="E64" s="2" t="s">
        <v>19</v>
      </c>
      <c r="F64" s="2" t="s">
        <v>429</v>
      </c>
      <c r="G64" s="4"/>
      <c r="H64" s="4"/>
      <c r="I64" s="41">
        <f>I65</f>
        <v>249.7</v>
      </c>
      <c r="J64" s="47">
        <f>J65</f>
        <v>45.4</v>
      </c>
      <c r="K64" s="41">
        <f t="shared" si="1"/>
        <v>-204.29999999999998</v>
      </c>
      <c r="L64" s="41">
        <f t="shared" si="2"/>
        <v>18.181818181818183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2"/>
      <c r="AC64" s="22"/>
    </row>
    <row r="65" spans="1:29" s="12" customFormat="1" ht="31.5" x14ac:dyDescent="0.2">
      <c r="A65" s="38"/>
      <c r="B65" s="1" t="s">
        <v>14</v>
      </c>
      <c r="C65" s="2">
        <v>902</v>
      </c>
      <c r="D65" s="2" t="s">
        <v>34</v>
      </c>
      <c r="E65" s="2" t="s">
        <v>19</v>
      </c>
      <c r="F65" s="2" t="s">
        <v>429</v>
      </c>
      <c r="G65" s="4" t="s">
        <v>15</v>
      </c>
      <c r="H65" s="4"/>
      <c r="I65" s="41">
        <v>249.7</v>
      </c>
      <c r="J65" s="47">
        <v>45.4</v>
      </c>
      <c r="K65" s="41">
        <f t="shared" si="1"/>
        <v>-204.29999999999998</v>
      </c>
      <c r="L65" s="41">
        <f t="shared" si="2"/>
        <v>18.181818181818183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2"/>
      <c r="AC65" s="22"/>
    </row>
    <row r="66" spans="1:29" s="13" customFormat="1" ht="15.75" x14ac:dyDescent="0.2">
      <c r="A66" s="49" t="s">
        <v>0</v>
      </c>
      <c r="B66" s="1" t="s">
        <v>135</v>
      </c>
      <c r="C66" s="2">
        <v>902</v>
      </c>
      <c r="D66" s="2" t="s">
        <v>34</v>
      </c>
      <c r="E66" s="2" t="s">
        <v>19</v>
      </c>
      <c r="F66" s="2" t="s">
        <v>279</v>
      </c>
      <c r="G66" s="4"/>
      <c r="H66" s="4"/>
      <c r="I66" s="41">
        <f>I67</f>
        <v>27</v>
      </c>
      <c r="J66" s="47">
        <f>J67</f>
        <v>6</v>
      </c>
      <c r="K66" s="41">
        <f t="shared" si="1"/>
        <v>-21</v>
      </c>
      <c r="L66" s="41">
        <f t="shared" si="2"/>
        <v>22.222222222222221</v>
      </c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23"/>
      <c r="AC66" s="23"/>
    </row>
    <row r="67" spans="1:29" s="13" customFormat="1" ht="31.5" x14ac:dyDescent="0.2">
      <c r="A67" s="49" t="s">
        <v>0</v>
      </c>
      <c r="B67" s="1" t="s">
        <v>14</v>
      </c>
      <c r="C67" s="2">
        <v>902</v>
      </c>
      <c r="D67" s="2" t="s">
        <v>34</v>
      </c>
      <c r="E67" s="2" t="s">
        <v>19</v>
      </c>
      <c r="F67" s="2" t="s">
        <v>279</v>
      </c>
      <c r="G67" s="4">
        <v>600</v>
      </c>
      <c r="H67" s="4"/>
      <c r="I67" s="41">
        <v>27</v>
      </c>
      <c r="J67" s="47">
        <v>6</v>
      </c>
      <c r="K67" s="41">
        <f t="shared" si="1"/>
        <v>-21</v>
      </c>
      <c r="L67" s="41">
        <f t="shared" si="2"/>
        <v>22.222222222222221</v>
      </c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23"/>
      <c r="AC67" s="23"/>
    </row>
    <row r="68" spans="1:29" s="12" customFormat="1" ht="15.75" x14ac:dyDescent="0.2">
      <c r="A68" s="38" t="s">
        <v>0</v>
      </c>
      <c r="B68" s="27" t="s">
        <v>76</v>
      </c>
      <c r="C68" s="2">
        <v>902</v>
      </c>
      <c r="D68" s="2" t="s">
        <v>34</v>
      </c>
      <c r="E68" s="2" t="s">
        <v>19</v>
      </c>
      <c r="F68" s="2" t="s">
        <v>164</v>
      </c>
      <c r="G68" s="4" t="s">
        <v>0</v>
      </c>
      <c r="H68" s="4"/>
      <c r="I68" s="41">
        <f>I69+I74+I79</f>
        <v>11468.699999999999</v>
      </c>
      <c r="J68" s="47">
        <f>J69+J74+J79</f>
        <v>2775.127</v>
      </c>
      <c r="K68" s="41">
        <f t="shared" si="1"/>
        <v>-8693.5729999999985</v>
      </c>
      <c r="L68" s="41">
        <f t="shared" si="2"/>
        <v>24.197398135795687</v>
      </c>
      <c r="M68" s="31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2"/>
      <c r="AC68" s="22"/>
    </row>
    <row r="69" spans="1:29" s="12" customFormat="1" ht="15.75" x14ac:dyDescent="0.2">
      <c r="A69" s="38" t="s">
        <v>0</v>
      </c>
      <c r="B69" s="1" t="s">
        <v>136</v>
      </c>
      <c r="C69" s="2">
        <v>902</v>
      </c>
      <c r="D69" s="2" t="s">
        <v>34</v>
      </c>
      <c r="E69" s="2" t="s">
        <v>19</v>
      </c>
      <c r="F69" s="2" t="s">
        <v>165</v>
      </c>
      <c r="G69" s="4"/>
      <c r="H69" s="4"/>
      <c r="I69" s="41">
        <f>I70+I72</f>
        <v>118.5</v>
      </c>
      <c r="J69" s="47">
        <f>J70+J72</f>
        <v>0</v>
      </c>
      <c r="K69" s="41">
        <f t="shared" si="1"/>
        <v>-118.5</v>
      </c>
      <c r="L69" s="41">
        <f t="shared" si="2"/>
        <v>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2"/>
      <c r="AC69" s="22"/>
    </row>
    <row r="70" spans="1:29" s="12" customFormat="1" ht="15.75" x14ac:dyDescent="0.2">
      <c r="A70" s="38"/>
      <c r="B70" s="1" t="s">
        <v>403</v>
      </c>
      <c r="C70" s="2">
        <v>902</v>
      </c>
      <c r="D70" s="2" t="s">
        <v>34</v>
      </c>
      <c r="E70" s="2" t="s">
        <v>19</v>
      </c>
      <c r="F70" s="2" t="s">
        <v>166</v>
      </c>
      <c r="G70" s="4"/>
      <c r="H70" s="4"/>
      <c r="I70" s="41">
        <f>I71</f>
        <v>95.5</v>
      </c>
      <c r="J70" s="47">
        <f>J71</f>
        <v>0</v>
      </c>
      <c r="K70" s="41">
        <f t="shared" si="1"/>
        <v>-95.5</v>
      </c>
      <c r="L70" s="41">
        <f t="shared" si="2"/>
        <v>0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2"/>
      <c r="AC70" s="22"/>
    </row>
    <row r="71" spans="1:29" s="12" customFormat="1" ht="35.25" customHeight="1" x14ac:dyDescent="0.2">
      <c r="A71" s="38"/>
      <c r="B71" s="1" t="s">
        <v>14</v>
      </c>
      <c r="C71" s="2">
        <v>902</v>
      </c>
      <c r="D71" s="2" t="s">
        <v>34</v>
      </c>
      <c r="E71" s="2" t="s">
        <v>19</v>
      </c>
      <c r="F71" s="2" t="s">
        <v>166</v>
      </c>
      <c r="G71" s="4">
        <v>600</v>
      </c>
      <c r="H71" s="4"/>
      <c r="I71" s="41">
        <v>95.5</v>
      </c>
      <c r="J71" s="47">
        <v>0</v>
      </c>
      <c r="K71" s="41">
        <f t="shared" si="1"/>
        <v>-95.5</v>
      </c>
      <c r="L71" s="41">
        <f t="shared" si="2"/>
        <v>0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2"/>
      <c r="AC71" s="22"/>
    </row>
    <row r="72" spans="1:29" s="12" customFormat="1" ht="47.25" x14ac:dyDescent="0.2">
      <c r="A72" s="38"/>
      <c r="B72" s="1" t="s">
        <v>423</v>
      </c>
      <c r="C72" s="2">
        <v>902</v>
      </c>
      <c r="D72" s="2" t="s">
        <v>34</v>
      </c>
      <c r="E72" s="2" t="s">
        <v>19</v>
      </c>
      <c r="F72" s="2" t="s">
        <v>422</v>
      </c>
      <c r="G72" s="4"/>
      <c r="H72" s="4"/>
      <c r="I72" s="41">
        <f>I73</f>
        <v>23</v>
      </c>
      <c r="J72" s="47">
        <f>J73</f>
        <v>0</v>
      </c>
      <c r="K72" s="41">
        <f t="shared" si="1"/>
        <v>-23</v>
      </c>
      <c r="L72" s="41">
        <f t="shared" si="2"/>
        <v>0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2"/>
      <c r="AC72" s="22"/>
    </row>
    <row r="73" spans="1:29" s="12" customFormat="1" ht="31.5" x14ac:dyDescent="0.2">
      <c r="A73" s="38"/>
      <c r="B73" s="1" t="s">
        <v>14</v>
      </c>
      <c r="C73" s="2">
        <v>902</v>
      </c>
      <c r="D73" s="2" t="s">
        <v>34</v>
      </c>
      <c r="E73" s="2" t="s">
        <v>19</v>
      </c>
      <c r="F73" s="2" t="s">
        <v>422</v>
      </c>
      <c r="G73" s="4">
        <v>600</v>
      </c>
      <c r="H73" s="4"/>
      <c r="I73" s="41">
        <v>23</v>
      </c>
      <c r="J73" s="47">
        <v>0</v>
      </c>
      <c r="K73" s="41">
        <f t="shared" si="1"/>
        <v>-23</v>
      </c>
      <c r="L73" s="41">
        <f t="shared" si="2"/>
        <v>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2"/>
      <c r="AC73" s="22"/>
    </row>
    <row r="74" spans="1:29" s="12" customFormat="1" ht="15.75" x14ac:dyDescent="0.2">
      <c r="A74" s="38"/>
      <c r="B74" s="1" t="s">
        <v>285</v>
      </c>
      <c r="C74" s="2">
        <v>902</v>
      </c>
      <c r="D74" s="2" t="s">
        <v>34</v>
      </c>
      <c r="E74" s="2" t="s">
        <v>19</v>
      </c>
      <c r="F74" s="2" t="s">
        <v>289</v>
      </c>
      <c r="G74" s="4"/>
      <c r="H74" s="4"/>
      <c r="I74" s="41">
        <f>I75+I77</f>
        <v>10940.8</v>
      </c>
      <c r="J74" s="47">
        <f>J75+J77</f>
        <v>2658.627</v>
      </c>
      <c r="K74" s="41">
        <f t="shared" ref="K74:K142" si="4">SUM(J74-I74)</f>
        <v>-8282.1729999999989</v>
      </c>
      <c r="L74" s="41">
        <f t="shared" ref="L74:L142" si="5">SUM(J74/I74*100)</f>
        <v>24.300115165253001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2"/>
      <c r="AC74" s="22"/>
    </row>
    <row r="75" spans="1:29" s="12" customFormat="1" ht="31.5" x14ac:dyDescent="0.2">
      <c r="A75" s="38"/>
      <c r="B75" s="1" t="s">
        <v>73</v>
      </c>
      <c r="C75" s="2">
        <v>902</v>
      </c>
      <c r="D75" s="2" t="s">
        <v>34</v>
      </c>
      <c r="E75" s="2" t="s">
        <v>19</v>
      </c>
      <c r="F75" s="2" t="s">
        <v>169</v>
      </c>
      <c r="G75" s="4" t="s">
        <v>0</v>
      </c>
      <c r="H75" s="4"/>
      <c r="I75" s="41">
        <f>I76</f>
        <v>8651.7999999999993</v>
      </c>
      <c r="J75" s="47">
        <f>J76</f>
        <v>2242.4270000000001</v>
      </c>
      <c r="K75" s="41">
        <f t="shared" si="4"/>
        <v>-6409.3729999999996</v>
      </c>
      <c r="L75" s="41">
        <f t="shared" si="5"/>
        <v>25.918618091033085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2"/>
      <c r="AC75" s="22"/>
    </row>
    <row r="76" spans="1:29" s="12" customFormat="1" ht="31.5" x14ac:dyDescent="0.2">
      <c r="A76" s="38"/>
      <c r="B76" s="1" t="s">
        <v>14</v>
      </c>
      <c r="C76" s="2">
        <v>902</v>
      </c>
      <c r="D76" s="2" t="s">
        <v>34</v>
      </c>
      <c r="E76" s="2" t="s">
        <v>19</v>
      </c>
      <c r="F76" s="2" t="s">
        <v>169</v>
      </c>
      <c r="G76" s="4" t="s">
        <v>15</v>
      </c>
      <c r="H76" s="4"/>
      <c r="I76" s="41">
        <v>8651.7999999999993</v>
      </c>
      <c r="J76" s="47">
        <v>2242.4270000000001</v>
      </c>
      <c r="K76" s="41">
        <f t="shared" si="4"/>
        <v>-6409.3729999999996</v>
      </c>
      <c r="L76" s="41">
        <f t="shared" si="5"/>
        <v>25.918618091033085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2"/>
      <c r="AC76" s="22"/>
    </row>
    <row r="77" spans="1:29" s="12" customFormat="1" ht="31.5" x14ac:dyDescent="0.2">
      <c r="A77" s="38"/>
      <c r="B77" s="1" t="s">
        <v>426</v>
      </c>
      <c r="C77" s="2">
        <v>902</v>
      </c>
      <c r="D77" s="2" t="s">
        <v>34</v>
      </c>
      <c r="E77" s="2" t="s">
        <v>19</v>
      </c>
      <c r="F77" s="2" t="s">
        <v>430</v>
      </c>
      <c r="G77" s="4"/>
      <c r="H77" s="4"/>
      <c r="I77" s="41">
        <f>I78</f>
        <v>2289</v>
      </c>
      <c r="J77" s="47">
        <f>J78</f>
        <v>416.2</v>
      </c>
      <c r="K77" s="41">
        <f t="shared" si="4"/>
        <v>-1872.8</v>
      </c>
      <c r="L77" s="41">
        <f t="shared" si="5"/>
        <v>18.1826124945391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2"/>
      <c r="AC77" s="22"/>
    </row>
    <row r="78" spans="1:29" s="12" customFormat="1" ht="31.5" x14ac:dyDescent="0.2">
      <c r="A78" s="38"/>
      <c r="B78" s="1" t="s">
        <v>14</v>
      </c>
      <c r="C78" s="2">
        <v>902</v>
      </c>
      <c r="D78" s="2" t="s">
        <v>34</v>
      </c>
      <c r="E78" s="2" t="s">
        <v>19</v>
      </c>
      <c r="F78" s="2" t="s">
        <v>430</v>
      </c>
      <c r="G78" s="4" t="s">
        <v>15</v>
      </c>
      <c r="H78" s="4"/>
      <c r="I78" s="41">
        <v>2289</v>
      </c>
      <c r="J78" s="47">
        <v>416.2</v>
      </c>
      <c r="K78" s="41">
        <f t="shared" si="4"/>
        <v>-1872.8</v>
      </c>
      <c r="L78" s="41">
        <f t="shared" si="5"/>
        <v>18.1826124945391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2"/>
      <c r="AC78" s="22"/>
    </row>
    <row r="79" spans="1:29" s="13" customFormat="1" ht="15.75" x14ac:dyDescent="0.2">
      <c r="A79" s="49" t="s">
        <v>0</v>
      </c>
      <c r="B79" s="1" t="s">
        <v>135</v>
      </c>
      <c r="C79" s="2">
        <v>902</v>
      </c>
      <c r="D79" s="2" t="s">
        <v>34</v>
      </c>
      <c r="E79" s="2" t="s">
        <v>19</v>
      </c>
      <c r="F79" s="2" t="s">
        <v>280</v>
      </c>
      <c r="G79" s="4"/>
      <c r="H79" s="4"/>
      <c r="I79" s="41">
        <f>I80</f>
        <v>409.4</v>
      </c>
      <c r="J79" s="47">
        <f>J80</f>
        <v>116.5</v>
      </c>
      <c r="K79" s="41">
        <f t="shared" si="4"/>
        <v>-292.89999999999998</v>
      </c>
      <c r="L79" s="41">
        <f t="shared" si="5"/>
        <v>28.456277479237912</v>
      </c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23"/>
      <c r="AC79" s="23"/>
    </row>
    <row r="80" spans="1:29" s="13" customFormat="1" ht="31.5" x14ac:dyDescent="0.2">
      <c r="A80" s="49" t="s">
        <v>0</v>
      </c>
      <c r="B80" s="1" t="s">
        <v>14</v>
      </c>
      <c r="C80" s="2">
        <v>902</v>
      </c>
      <c r="D80" s="2" t="s">
        <v>34</v>
      </c>
      <c r="E80" s="2" t="s">
        <v>19</v>
      </c>
      <c r="F80" s="2" t="s">
        <v>280</v>
      </c>
      <c r="G80" s="4">
        <v>600</v>
      </c>
      <c r="H80" s="4"/>
      <c r="I80" s="41">
        <v>409.4</v>
      </c>
      <c r="J80" s="47">
        <v>116.5</v>
      </c>
      <c r="K80" s="41">
        <f t="shared" si="4"/>
        <v>-292.89999999999998</v>
      </c>
      <c r="L80" s="41">
        <f t="shared" si="5"/>
        <v>28.456277479237912</v>
      </c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23"/>
      <c r="AC80" s="23"/>
    </row>
    <row r="81" spans="1:29" s="13" customFormat="1" ht="15.75" x14ac:dyDescent="0.2">
      <c r="A81" s="49"/>
      <c r="B81" s="1" t="s">
        <v>453</v>
      </c>
      <c r="C81" s="2">
        <v>902</v>
      </c>
      <c r="D81" s="2" t="s">
        <v>34</v>
      </c>
      <c r="E81" s="2" t="s">
        <v>19</v>
      </c>
      <c r="F81" s="2" t="s">
        <v>452</v>
      </c>
      <c r="G81" s="4"/>
      <c r="H81" s="4"/>
      <c r="I81" s="41">
        <f>I82+I85+I87</f>
        <v>1377.5</v>
      </c>
      <c r="J81" s="47">
        <f>J82+J85+J87</f>
        <v>25.771000000000001</v>
      </c>
      <c r="K81" s="41">
        <f>J81-I81</f>
        <v>-1351.729</v>
      </c>
      <c r="L81" s="41">
        <f>J81/I81*100</f>
        <v>1.870852994555354</v>
      </c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23"/>
      <c r="AC81" s="23"/>
    </row>
    <row r="82" spans="1:29" s="13" customFormat="1" ht="31.5" x14ac:dyDescent="0.2">
      <c r="A82" s="49"/>
      <c r="B82" s="1" t="s">
        <v>73</v>
      </c>
      <c r="C82" s="2">
        <v>902</v>
      </c>
      <c r="D82" s="2" t="s">
        <v>34</v>
      </c>
      <c r="E82" s="2" t="s">
        <v>19</v>
      </c>
      <c r="F82" s="2" t="s">
        <v>441</v>
      </c>
      <c r="G82" s="4"/>
      <c r="H82" s="4"/>
      <c r="I82" s="41">
        <f>I83</f>
        <v>1076</v>
      </c>
      <c r="J82" s="47">
        <f>J83</f>
        <v>25.771000000000001</v>
      </c>
      <c r="K82" s="41">
        <f t="shared" ref="K82:K87" si="6">J82-I82</f>
        <v>-1050.229</v>
      </c>
      <c r="L82" s="41">
        <f t="shared" ref="L82:L87" si="7">J82/I82*100</f>
        <v>2.3950743494423792</v>
      </c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23"/>
      <c r="AC82" s="23"/>
    </row>
    <row r="83" spans="1:29" s="13" customFormat="1" ht="31.5" x14ac:dyDescent="0.2">
      <c r="A83" s="49"/>
      <c r="B83" s="1" t="s">
        <v>14</v>
      </c>
      <c r="C83" s="2">
        <v>902</v>
      </c>
      <c r="D83" s="2" t="s">
        <v>34</v>
      </c>
      <c r="E83" s="2" t="s">
        <v>19</v>
      </c>
      <c r="F83" s="2" t="s">
        <v>441</v>
      </c>
      <c r="G83" s="4">
        <v>600</v>
      </c>
      <c r="H83" s="4"/>
      <c r="I83" s="41">
        <v>1076</v>
      </c>
      <c r="J83" s="47">
        <v>25.771000000000001</v>
      </c>
      <c r="K83" s="41">
        <f t="shared" si="6"/>
        <v>-1050.229</v>
      </c>
      <c r="L83" s="41">
        <f t="shared" si="7"/>
        <v>2.3950743494423792</v>
      </c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23"/>
      <c r="AC83" s="23"/>
    </row>
    <row r="84" spans="1:29" s="13" customFormat="1" ht="31.5" x14ac:dyDescent="0.2">
      <c r="A84" s="49"/>
      <c r="B84" s="1" t="s">
        <v>426</v>
      </c>
      <c r="C84" s="2">
        <v>902</v>
      </c>
      <c r="D84" s="2" t="s">
        <v>34</v>
      </c>
      <c r="E84" s="2" t="s">
        <v>19</v>
      </c>
      <c r="F84" s="2" t="s">
        <v>442</v>
      </c>
      <c r="G84" s="4"/>
      <c r="H84" s="4"/>
      <c r="I84" s="41">
        <f>I85</f>
        <v>235.9</v>
      </c>
      <c r="J84" s="47">
        <f>J85</f>
        <v>0</v>
      </c>
      <c r="K84" s="41">
        <f t="shared" si="6"/>
        <v>-235.9</v>
      </c>
      <c r="L84" s="41">
        <f t="shared" si="7"/>
        <v>0</v>
      </c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23"/>
      <c r="AC84" s="23"/>
    </row>
    <row r="85" spans="1:29" s="13" customFormat="1" ht="31.5" x14ac:dyDescent="0.2">
      <c r="A85" s="49"/>
      <c r="B85" s="1" t="s">
        <v>14</v>
      </c>
      <c r="C85" s="2">
        <v>902</v>
      </c>
      <c r="D85" s="2" t="s">
        <v>34</v>
      </c>
      <c r="E85" s="2" t="s">
        <v>19</v>
      </c>
      <c r="F85" s="2" t="s">
        <v>442</v>
      </c>
      <c r="G85" s="4">
        <v>600</v>
      </c>
      <c r="H85" s="4"/>
      <c r="I85" s="41">
        <v>235.9</v>
      </c>
      <c r="J85" s="47">
        <v>0</v>
      </c>
      <c r="K85" s="41">
        <f t="shared" si="6"/>
        <v>-235.9</v>
      </c>
      <c r="L85" s="41">
        <f t="shared" si="7"/>
        <v>0</v>
      </c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23"/>
      <c r="AC85" s="23"/>
    </row>
    <row r="86" spans="1:29" s="13" customFormat="1" ht="15.75" x14ac:dyDescent="0.2">
      <c r="A86" s="49"/>
      <c r="B86" s="1" t="s">
        <v>135</v>
      </c>
      <c r="C86" s="2">
        <v>902</v>
      </c>
      <c r="D86" s="2" t="s">
        <v>34</v>
      </c>
      <c r="E86" s="2" t="s">
        <v>19</v>
      </c>
      <c r="F86" s="2" t="s">
        <v>443</v>
      </c>
      <c r="G86" s="4"/>
      <c r="H86" s="4"/>
      <c r="I86" s="41">
        <f>I87</f>
        <v>65.599999999999994</v>
      </c>
      <c r="J86" s="47">
        <f>J87</f>
        <v>0</v>
      </c>
      <c r="K86" s="41">
        <f t="shared" si="6"/>
        <v>-65.599999999999994</v>
      </c>
      <c r="L86" s="41">
        <f t="shared" si="7"/>
        <v>0</v>
      </c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23"/>
      <c r="AC86" s="23"/>
    </row>
    <row r="87" spans="1:29" s="13" customFormat="1" ht="31.5" x14ac:dyDescent="0.2">
      <c r="A87" s="49"/>
      <c r="B87" s="1" t="s">
        <v>14</v>
      </c>
      <c r="C87" s="2">
        <v>902</v>
      </c>
      <c r="D87" s="2" t="s">
        <v>34</v>
      </c>
      <c r="E87" s="2" t="s">
        <v>19</v>
      </c>
      <c r="F87" s="2" t="s">
        <v>443</v>
      </c>
      <c r="G87" s="4">
        <v>600</v>
      </c>
      <c r="H87" s="4"/>
      <c r="I87" s="41">
        <v>65.599999999999994</v>
      </c>
      <c r="J87" s="47">
        <v>0</v>
      </c>
      <c r="K87" s="41">
        <f t="shared" si="6"/>
        <v>-65.599999999999994</v>
      </c>
      <c r="L87" s="41">
        <f t="shared" si="7"/>
        <v>0</v>
      </c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23"/>
      <c r="AC87" s="23"/>
    </row>
    <row r="88" spans="1:29" s="12" customFormat="1" ht="15.75" x14ac:dyDescent="0.2">
      <c r="A88" s="38"/>
      <c r="B88" s="1" t="s">
        <v>142</v>
      </c>
      <c r="C88" s="2">
        <v>902</v>
      </c>
      <c r="D88" s="3" t="s">
        <v>34</v>
      </c>
      <c r="E88" s="3" t="s">
        <v>19</v>
      </c>
      <c r="F88" s="2" t="s">
        <v>156</v>
      </c>
      <c r="G88" s="4"/>
      <c r="H88" s="4"/>
      <c r="I88" s="41">
        <f>I89</f>
        <v>10</v>
      </c>
      <c r="J88" s="47">
        <f>J89</f>
        <v>0</v>
      </c>
      <c r="K88" s="41">
        <f t="shared" si="4"/>
        <v>-10</v>
      </c>
      <c r="L88" s="41">
        <f t="shared" si="5"/>
        <v>0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2"/>
      <c r="AC88" s="22"/>
    </row>
    <row r="89" spans="1:29" s="12" customFormat="1" ht="31.5" x14ac:dyDescent="0.2">
      <c r="A89" s="38"/>
      <c r="B89" s="1" t="s">
        <v>200</v>
      </c>
      <c r="C89" s="2">
        <v>902</v>
      </c>
      <c r="D89" s="3" t="s">
        <v>34</v>
      </c>
      <c r="E89" s="3" t="s">
        <v>19</v>
      </c>
      <c r="F89" s="2" t="s">
        <v>157</v>
      </c>
      <c r="G89" s="4"/>
      <c r="H89" s="4"/>
      <c r="I89" s="41">
        <f>I90</f>
        <v>10</v>
      </c>
      <c r="J89" s="47">
        <f>J90</f>
        <v>0</v>
      </c>
      <c r="K89" s="41">
        <f t="shared" si="4"/>
        <v>-10</v>
      </c>
      <c r="L89" s="41">
        <f t="shared" si="5"/>
        <v>0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2"/>
      <c r="AC89" s="22"/>
    </row>
    <row r="90" spans="1:29" s="12" customFormat="1" ht="31.5" x14ac:dyDescent="0.2">
      <c r="A90" s="38"/>
      <c r="B90" s="1" t="s">
        <v>14</v>
      </c>
      <c r="C90" s="2">
        <v>902</v>
      </c>
      <c r="D90" s="3" t="s">
        <v>34</v>
      </c>
      <c r="E90" s="3" t="s">
        <v>19</v>
      </c>
      <c r="F90" s="2" t="s">
        <v>157</v>
      </c>
      <c r="G90" s="4">
        <v>600</v>
      </c>
      <c r="H90" s="4"/>
      <c r="I90" s="41">
        <v>10</v>
      </c>
      <c r="J90" s="47">
        <v>0</v>
      </c>
      <c r="K90" s="41">
        <f t="shared" si="4"/>
        <v>-10</v>
      </c>
      <c r="L90" s="41">
        <f t="shared" si="5"/>
        <v>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2"/>
      <c r="AC90" s="22"/>
    </row>
    <row r="91" spans="1:29" s="12" customFormat="1" ht="31.5" x14ac:dyDescent="0.2">
      <c r="A91" s="38"/>
      <c r="B91" s="27" t="s">
        <v>69</v>
      </c>
      <c r="C91" s="2">
        <v>902</v>
      </c>
      <c r="D91" s="3" t="s">
        <v>34</v>
      </c>
      <c r="E91" s="3" t="s">
        <v>19</v>
      </c>
      <c r="F91" s="2" t="s">
        <v>158</v>
      </c>
      <c r="G91" s="4" t="s">
        <v>0</v>
      </c>
      <c r="H91" s="4"/>
      <c r="I91" s="41">
        <f>I92</f>
        <v>165</v>
      </c>
      <c r="J91" s="47">
        <f>J92</f>
        <v>0</v>
      </c>
      <c r="K91" s="41">
        <f t="shared" si="4"/>
        <v>-165</v>
      </c>
      <c r="L91" s="41">
        <f t="shared" si="5"/>
        <v>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2"/>
      <c r="AC91" s="22"/>
    </row>
    <row r="92" spans="1:29" s="12" customFormat="1" ht="30" customHeight="1" x14ac:dyDescent="0.2">
      <c r="A92" s="38"/>
      <c r="B92" s="1" t="s">
        <v>160</v>
      </c>
      <c r="C92" s="2">
        <v>902</v>
      </c>
      <c r="D92" s="3" t="s">
        <v>34</v>
      </c>
      <c r="E92" s="3" t="s">
        <v>19</v>
      </c>
      <c r="F92" s="2" t="s">
        <v>159</v>
      </c>
      <c r="G92" s="4" t="s">
        <v>0</v>
      </c>
      <c r="H92" s="4"/>
      <c r="I92" s="41">
        <f>I93</f>
        <v>165</v>
      </c>
      <c r="J92" s="47">
        <f>J93</f>
        <v>0</v>
      </c>
      <c r="K92" s="41">
        <f t="shared" si="4"/>
        <v>-165</v>
      </c>
      <c r="L92" s="41">
        <f t="shared" si="5"/>
        <v>0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2"/>
      <c r="AC92" s="22"/>
    </row>
    <row r="93" spans="1:29" s="12" customFormat="1" ht="31.5" x14ac:dyDescent="0.2">
      <c r="A93" s="38"/>
      <c r="B93" s="1" t="s">
        <v>14</v>
      </c>
      <c r="C93" s="2">
        <v>902</v>
      </c>
      <c r="D93" s="3" t="s">
        <v>34</v>
      </c>
      <c r="E93" s="3" t="s">
        <v>19</v>
      </c>
      <c r="F93" s="2" t="s">
        <v>159</v>
      </c>
      <c r="G93" s="4" t="s">
        <v>15</v>
      </c>
      <c r="H93" s="4"/>
      <c r="I93" s="41">
        <v>165</v>
      </c>
      <c r="J93" s="47">
        <v>0</v>
      </c>
      <c r="K93" s="41">
        <f t="shared" si="4"/>
        <v>-165</v>
      </c>
      <c r="L93" s="41">
        <f t="shared" si="5"/>
        <v>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2"/>
      <c r="AC93" s="22"/>
    </row>
    <row r="94" spans="1:29" s="12" customFormat="1" ht="15.75" x14ac:dyDescent="0.2">
      <c r="A94" s="30"/>
      <c r="B94" s="1" t="s">
        <v>36</v>
      </c>
      <c r="C94" s="2">
        <v>902</v>
      </c>
      <c r="D94" s="2" t="s">
        <v>34</v>
      </c>
      <c r="E94" s="2" t="s">
        <v>8</v>
      </c>
      <c r="F94" s="2" t="s">
        <v>0</v>
      </c>
      <c r="G94" s="4" t="s">
        <v>0</v>
      </c>
      <c r="H94" s="4"/>
      <c r="I94" s="41">
        <f>I95</f>
        <v>18931.8</v>
      </c>
      <c r="J94" s="47">
        <f>J95</f>
        <v>4353.8969999999999</v>
      </c>
      <c r="K94" s="41">
        <f t="shared" si="4"/>
        <v>-14577.902999999998</v>
      </c>
      <c r="L94" s="41">
        <f t="shared" si="5"/>
        <v>22.997797356828194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2"/>
      <c r="AC94" s="22"/>
    </row>
    <row r="95" spans="1:29" s="12" customFormat="1" ht="15.75" x14ac:dyDescent="0.2">
      <c r="A95" s="30"/>
      <c r="B95" s="27" t="s">
        <v>70</v>
      </c>
      <c r="C95" s="2">
        <v>902</v>
      </c>
      <c r="D95" s="2" t="s">
        <v>34</v>
      </c>
      <c r="E95" s="2" t="s">
        <v>8</v>
      </c>
      <c r="F95" s="2" t="s">
        <v>149</v>
      </c>
      <c r="G95" s="4" t="s">
        <v>0</v>
      </c>
      <c r="H95" s="4"/>
      <c r="I95" s="41">
        <f>I96</f>
        <v>18931.8</v>
      </c>
      <c r="J95" s="47">
        <f>J96</f>
        <v>4353.8969999999999</v>
      </c>
      <c r="K95" s="41">
        <f t="shared" si="4"/>
        <v>-14577.902999999998</v>
      </c>
      <c r="L95" s="41">
        <f t="shared" si="5"/>
        <v>22.997797356828194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2"/>
      <c r="AC95" s="22"/>
    </row>
    <row r="96" spans="1:29" s="12" customFormat="1" ht="15.75" x14ac:dyDescent="0.2">
      <c r="A96" s="30" t="s">
        <v>0</v>
      </c>
      <c r="B96" s="1" t="s">
        <v>77</v>
      </c>
      <c r="C96" s="2">
        <v>902</v>
      </c>
      <c r="D96" s="2" t="s">
        <v>34</v>
      </c>
      <c r="E96" s="2" t="s">
        <v>8</v>
      </c>
      <c r="F96" s="2" t="s">
        <v>170</v>
      </c>
      <c r="G96" s="4" t="s">
        <v>0</v>
      </c>
      <c r="H96" s="4"/>
      <c r="I96" s="41">
        <f>I97+I102+I107</f>
        <v>18931.8</v>
      </c>
      <c r="J96" s="47">
        <f>J97+J102+J107</f>
        <v>4353.8969999999999</v>
      </c>
      <c r="K96" s="41">
        <f t="shared" si="4"/>
        <v>-14577.902999999998</v>
      </c>
      <c r="L96" s="41">
        <f t="shared" si="5"/>
        <v>22.997797356828194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2"/>
      <c r="AC96" s="22"/>
    </row>
    <row r="97" spans="1:29" s="12" customFormat="1" ht="15.75" x14ac:dyDescent="0.2">
      <c r="A97" s="30"/>
      <c r="B97" s="1" t="s">
        <v>290</v>
      </c>
      <c r="C97" s="2">
        <v>902</v>
      </c>
      <c r="D97" s="2" t="s">
        <v>34</v>
      </c>
      <c r="E97" s="2" t="s">
        <v>8</v>
      </c>
      <c r="F97" s="2" t="s">
        <v>291</v>
      </c>
      <c r="G97" s="4"/>
      <c r="H97" s="4"/>
      <c r="I97" s="41">
        <f>I98</f>
        <v>1517.6</v>
      </c>
      <c r="J97" s="47">
        <f>J98</f>
        <v>353.46499999999997</v>
      </c>
      <c r="K97" s="41">
        <f t="shared" si="4"/>
        <v>-1164.135</v>
      </c>
      <c r="L97" s="41">
        <f t="shared" si="5"/>
        <v>23.291051660516604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2"/>
      <c r="AC97" s="22"/>
    </row>
    <row r="98" spans="1:29" s="12" customFormat="1" ht="15.75" x14ac:dyDescent="0.2">
      <c r="A98" s="30" t="s">
        <v>0</v>
      </c>
      <c r="B98" s="1" t="s">
        <v>78</v>
      </c>
      <c r="C98" s="2">
        <v>902</v>
      </c>
      <c r="D98" s="2" t="s">
        <v>34</v>
      </c>
      <c r="E98" s="2" t="s">
        <v>8</v>
      </c>
      <c r="F98" s="2" t="s">
        <v>171</v>
      </c>
      <c r="G98" s="4" t="s">
        <v>0</v>
      </c>
      <c r="H98" s="4"/>
      <c r="I98" s="41">
        <f>I99+I100+I101</f>
        <v>1517.6</v>
      </c>
      <c r="J98" s="47">
        <f>J99+J100+J101</f>
        <v>353.46499999999997</v>
      </c>
      <c r="K98" s="41">
        <f t="shared" si="4"/>
        <v>-1164.135</v>
      </c>
      <c r="L98" s="41">
        <f t="shared" si="5"/>
        <v>23.291051660516604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2"/>
      <c r="AC98" s="22"/>
    </row>
    <row r="99" spans="1:29" s="12" customFormat="1" ht="47.25" x14ac:dyDescent="0.2">
      <c r="A99" s="38" t="s">
        <v>0</v>
      </c>
      <c r="B99" s="1" t="s">
        <v>20</v>
      </c>
      <c r="C99" s="2">
        <v>902</v>
      </c>
      <c r="D99" s="2" t="s">
        <v>34</v>
      </c>
      <c r="E99" s="2" t="s">
        <v>8</v>
      </c>
      <c r="F99" s="2" t="s">
        <v>171</v>
      </c>
      <c r="G99" s="4" t="s">
        <v>21</v>
      </c>
      <c r="H99" s="4"/>
      <c r="I99" s="41">
        <v>1489</v>
      </c>
      <c r="J99" s="47">
        <v>347.56099999999998</v>
      </c>
      <c r="K99" s="41">
        <f t="shared" si="4"/>
        <v>-1141.4390000000001</v>
      </c>
      <c r="L99" s="41">
        <f t="shared" si="5"/>
        <v>23.341907320349225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2"/>
      <c r="AC99" s="22"/>
    </row>
    <row r="100" spans="1:29" s="12" customFormat="1" ht="15.75" x14ac:dyDescent="0.2">
      <c r="A100" s="38" t="s">
        <v>0</v>
      </c>
      <c r="B100" s="1" t="s">
        <v>186</v>
      </c>
      <c r="C100" s="2">
        <v>902</v>
      </c>
      <c r="D100" s="2" t="s">
        <v>34</v>
      </c>
      <c r="E100" s="2" t="s">
        <v>8</v>
      </c>
      <c r="F100" s="2" t="s">
        <v>171</v>
      </c>
      <c r="G100" s="4" t="s">
        <v>11</v>
      </c>
      <c r="H100" s="4"/>
      <c r="I100" s="41">
        <v>28</v>
      </c>
      <c r="J100" s="47">
        <v>5.3250000000000002</v>
      </c>
      <c r="K100" s="41">
        <f t="shared" si="4"/>
        <v>-22.675000000000001</v>
      </c>
      <c r="L100" s="41">
        <f t="shared" si="5"/>
        <v>19.017857142857146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2"/>
      <c r="AC100" s="22"/>
    </row>
    <row r="101" spans="1:29" s="12" customFormat="1" ht="15.75" x14ac:dyDescent="0.2">
      <c r="A101" s="30" t="s">
        <v>0</v>
      </c>
      <c r="B101" s="1" t="s">
        <v>22</v>
      </c>
      <c r="C101" s="2">
        <v>902</v>
      </c>
      <c r="D101" s="2" t="s">
        <v>34</v>
      </c>
      <c r="E101" s="2" t="s">
        <v>8</v>
      </c>
      <c r="F101" s="2" t="s">
        <v>171</v>
      </c>
      <c r="G101" s="4" t="s">
        <v>23</v>
      </c>
      <c r="H101" s="4"/>
      <c r="I101" s="41">
        <v>0.6</v>
      </c>
      <c r="J101" s="47">
        <v>0.57899999999999996</v>
      </c>
      <c r="K101" s="41">
        <f t="shared" si="4"/>
        <v>-2.1000000000000019E-2</v>
      </c>
      <c r="L101" s="41">
        <f t="shared" si="5"/>
        <v>96.5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2"/>
      <c r="AC101" s="22"/>
    </row>
    <row r="102" spans="1:29" s="12" customFormat="1" ht="31.5" x14ac:dyDescent="0.2">
      <c r="A102" s="30"/>
      <c r="B102" s="1" t="s">
        <v>292</v>
      </c>
      <c r="C102" s="2">
        <v>902</v>
      </c>
      <c r="D102" s="2" t="s">
        <v>34</v>
      </c>
      <c r="E102" s="2" t="s">
        <v>8</v>
      </c>
      <c r="F102" s="2" t="s">
        <v>293</v>
      </c>
      <c r="G102" s="4"/>
      <c r="H102" s="4"/>
      <c r="I102" s="41">
        <f>I103</f>
        <v>2818.6</v>
      </c>
      <c r="J102" s="47">
        <f>J103</f>
        <v>495.14</v>
      </c>
      <c r="K102" s="41">
        <f t="shared" si="4"/>
        <v>-2323.46</v>
      </c>
      <c r="L102" s="41">
        <f t="shared" si="5"/>
        <v>17.566877173064643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2"/>
      <c r="AC102" s="22"/>
    </row>
    <row r="103" spans="1:29" s="12" customFormat="1" ht="15.75" x14ac:dyDescent="0.2">
      <c r="A103" s="30"/>
      <c r="B103" s="1" t="s">
        <v>294</v>
      </c>
      <c r="C103" s="2">
        <v>902</v>
      </c>
      <c r="D103" s="2" t="s">
        <v>34</v>
      </c>
      <c r="E103" s="2" t="s">
        <v>8</v>
      </c>
      <c r="F103" s="2" t="s">
        <v>172</v>
      </c>
      <c r="G103" s="4" t="s">
        <v>0</v>
      </c>
      <c r="H103" s="4"/>
      <c r="I103" s="41">
        <f>I104+I105+I106</f>
        <v>2818.6</v>
      </c>
      <c r="J103" s="47">
        <f>J104+J105+J106</f>
        <v>495.14</v>
      </c>
      <c r="K103" s="41">
        <f t="shared" si="4"/>
        <v>-2323.46</v>
      </c>
      <c r="L103" s="41">
        <f t="shared" si="5"/>
        <v>17.566877173064643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2"/>
      <c r="AC103" s="22"/>
    </row>
    <row r="104" spans="1:29" s="12" customFormat="1" ht="47.25" x14ac:dyDescent="0.2">
      <c r="A104" s="30"/>
      <c r="B104" s="1" t="s">
        <v>20</v>
      </c>
      <c r="C104" s="2">
        <v>902</v>
      </c>
      <c r="D104" s="2" t="s">
        <v>34</v>
      </c>
      <c r="E104" s="2" t="s">
        <v>8</v>
      </c>
      <c r="F104" s="2" t="s">
        <v>172</v>
      </c>
      <c r="G104" s="4" t="s">
        <v>21</v>
      </c>
      <c r="H104" s="4"/>
      <c r="I104" s="41">
        <f>2435.2+20</f>
        <v>2455.1999999999998</v>
      </c>
      <c r="J104" s="47">
        <v>469.12</v>
      </c>
      <c r="K104" s="41">
        <f t="shared" si="4"/>
        <v>-1986.08</v>
      </c>
      <c r="L104" s="41">
        <f t="shared" si="5"/>
        <v>19.107201042684917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2"/>
      <c r="AC104" s="22"/>
    </row>
    <row r="105" spans="1:29" s="12" customFormat="1" ht="15.75" x14ac:dyDescent="0.2">
      <c r="A105" s="30" t="s">
        <v>0</v>
      </c>
      <c r="B105" s="1" t="s">
        <v>186</v>
      </c>
      <c r="C105" s="2">
        <v>902</v>
      </c>
      <c r="D105" s="2" t="s">
        <v>34</v>
      </c>
      <c r="E105" s="2" t="s">
        <v>8</v>
      </c>
      <c r="F105" s="2" t="s">
        <v>172</v>
      </c>
      <c r="G105" s="4" t="s">
        <v>11</v>
      </c>
      <c r="H105" s="4"/>
      <c r="I105" s="41">
        <f>361.5</f>
        <v>361.5</v>
      </c>
      <c r="J105" s="47">
        <v>24.782</v>
      </c>
      <c r="K105" s="41">
        <f t="shared" si="4"/>
        <v>-336.71800000000002</v>
      </c>
      <c r="L105" s="41">
        <f t="shared" si="5"/>
        <v>6.8553250345781471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2"/>
      <c r="AC105" s="22"/>
    </row>
    <row r="106" spans="1:29" s="12" customFormat="1" ht="15.75" x14ac:dyDescent="0.2">
      <c r="A106" s="30" t="s">
        <v>0</v>
      </c>
      <c r="B106" s="1" t="s">
        <v>22</v>
      </c>
      <c r="C106" s="2">
        <v>902</v>
      </c>
      <c r="D106" s="2" t="s">
        <v>34</v>
      </c>
      <c r="E106" s="2" t="s">
        <v>8</v>
      </c>
      <c r="F106" s="2" t="s">
        <v>172</v>
      </c>
      <c r="G106" s="4" t="s">
        <v>23</v>
      </c>
      <c r="H106" s="4"/>
      <c r="I106" s="41">
        <v>1.9</v>
      </c>
      <c r="J106" s="47">
        <v>1.238</v>
      </c>
      <c r="K106" s="41">
        <f t="shared" si="4"/>
        <v>-0.66199999999999992</v>
      </c>
      <c r="L106" s="41">
        <f t="shared" si="5"/>
        <v>65.15789473684211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2"/>
      <c r="AC106" s="22"/>
    </row>
    <row r="107" spans="1:29" s="12" customFormat="1" ht="31.5" x14ac:dyDescent="0.2">
      <c r="A107" s="30"/>
      <c r="B107" s="1" t="s">
        <v>295</v>
      </c>
      <c r="C107" s="2">
        <v>902</v>
      </c>
      <c r="D107" s="2" t="s">
        <v>34</v>
      </c>
      <c r="E107" s="2" t="s">
        <v>8</v>
      </c>
      <c r="F107" s="2" t="s">
        <v>321</v>
      </c>
      <c r="G107" s="4"/>
      <c r="H107" s="4"/>
      <c r="I107" s="41">
        <f>I108</f>
        <v>14595.6</v>
      </c>
      <c r="J107" s="47">
        <f>J108</f>
        <v>3505.2919999999999</v>
      </c>
      <c r="K107" s="41">
        <f t="shared" si="4"/>
        <v>-11090.308000000001</v>
      </c>
      <c r="L107" s="41">
        <f t="shared" si="5"/>
        <v>24.01608703992984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2"/>
      <c r="AC107" s="22"/>
    </row>
    <row r="108" spans="1:29" s="12" customFormat="1" ht="22.5" customHeight="1" x14ac:dyDescent="0.2">
      <c r="A108" s="30"/>
      <c r="B108" s="1" t="s">
        <v>294</v>
      </c>
      <c r="C108" s="2">
        <v>902</v>
      </c>
      <c r="D108" s="2" t="s">
        <v>34</v>
      </c>
      <c r="E108" s="2" t="s">
        <v>8</v>
      </c>
      <c r="F108" s="2" t="s">
        <v>174</v>
      </c>
      <c r="G108" s="4" t="s">
        <v>0</v>
      </c>
      <c r="H108" s="4"/>
      <c r="I108" s="41">
        <f>I109+I110+I111</f>
        <v>14595.6</v>
      </c>
      <c r="J108" s="47">
        <f>J109+J110+J111</f>
        <v>3505.2919999999999</v>
      </c>
      <c r="K108" s="41">
        <f t="shared" si="4"/>
        <v>-11090.308000000001</v>
      </c>
      <c r="L108" s="41">
        <f t="shared" si="5"/>
        <v>24.01608703992984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2"/>
      <c r="AC108" s="22"/>
    </row>
    <row r="109" spans="1:29" s="12" customFormat="1" ht="47.25" x14ac:dyDescent="0.2">
      <c r="A109" s="30"/>
      <c r="B109" s="1" t="s">
        <v>20</v>
      </c>
      <c r="C109" s="2">
        <v>902</v>
      </c>
      <c r="D109" s="2" t="s">
        <v>34</v>
      </c>
      <c r="E109" s="2" t="s">
        <v>8</v>
      </c>
      <c r="F109" s="2" t="s">
        <v>174</v>
      </c>
      <c r="G109" s="4" t="s">
        <v>21</v>
      </c>
      <c r="H109" s="4"/>
      <c r="I109" s="41">
        <f>14166.7-99.2</f>
        <v>14067.5</v>
      </c>
      <c r="J109" s="47">
        <v>3470.1840000000002</v>
      </c>
      <c r="K109" s="41">
        <f t="shared" si="4"/>
        <v>-10597.315999999999</v>
      </c>
      <c r="L109" s="41">
        <f t="shared" si="5"/>
        <v>24.668093122445352</v>
      </c>
      <c r="M109" s="19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2"/>
      <c r="AC109" s="22"/>
    </row>
    <row r="110" spans="1:29" s="12" customFormat="1" ht="15.75" x14ac:dyDescent="0.2">
      <c r="A110" s="30" t="s">
        <v>0</v>
      </c>
      <c r="B110" s="1" t="s">
        <v>186</v>
      </c>
      <c r="C110" s="2">
        <v>902</v>
      </c>
      <c r="D110" s="2" t="s">
        <v>34</v>
      </c>
      <c r="E110" s="2" t="s">
        <v>8</v>
      </c>
      <c r="F110" s="2" t="s">
        <v>174</v>
      </c>
      <c r="G110" s="4" t="s">
        <v>11</v>
      </c>
      <c r="H110" s="4"/>
      <c r="I110" s="41">
        <v>493.9</v>
      </c>
      <c r="J110" s="47">
        <v>24.745000000000001</v>
      </c>
      <c r="K110" s="41">
        <f t="shared" si="4"/>
        <v>-469.15499999999997</v>
      </c>
      <c r="L110" s="41">
        <f t="shared" si="5"/>
        <v>5.0101235067827501</v>
      </c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2"/>
      <c r="AC110" s="22"/>
    </row>
    <row r="111" spans="1:29" s="12" customFormat="1" ht="15.75" x14ac:dyDescent="0.2">
      <c r="A111" s="30" t="s">
        <v>0</v>
      </c>
      <c r="B111" s="1" t="s">
        <v>22</v>
      </c>
      <c r="C111" s="2">
        <v>902</v>
      </c>
      <c r="D111" s="2" t="s">
        <v>34</v>
      </c>
      <c r="E111" s="2" t="s">
        <v>8</v>
      </c>
      <c r="F111" s="2" t="s">
        <v>174</v>
      </c>
      <c r="G111" s="4" t="s">
        <v>23</v>
      </c>
      <c r="H111" s="4"/>
      <c r="I111" s="41">
        <v>34.200000000000003</v>
      </c>
      <c r="J111" s="47">
        <v>10.363</v>
      </c>
      <c r="K111" s="41">
        <f t="shared" si="4"/>
        <v>-23.837000000000003</v>
      </c>
      <c r="L111" s="41">
        <f t="shared" si="5"/>
        <v>30.301169590643273</v>
      </c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2"/>
      <c r="AC111" s="22"/>
    </row>
    <row r="112" spans="1:29" ht="21.75" customHeight="1" x14ac:dyDescent="0.2">
      <c r="A112" s="65">
        <v>3</v>
      </c>
      <c r="B112" s="61" t="s">
        <v>79</v>
      </c>
      <c r="C112" s="60">
        <v>903</v>
      </c>
      <c r="D112" s="60" t="s">
        <v>0</v>
      </c>
      <c r="E112" s="60" t="s">
        <v>0</v>
      </c>
      <c r="F112" s="60" t="s">
        <v>0</v>
      </c>
      <c r="G112" s="62" t="s">
        <v>0</v>
      </c>
      <c r="H112" s="62"/>
      <c r="I112" s="40">
        <f>I113+I130</f>
        <v>12654.6</v>
      </c>
      <c r="J112" s="48">
        <f>J113+J130</f>
        <v>3234.2669999999998</v>
      </c>
      <c r="K112" s="40">
        <f t="shared" si="4"/>
        <v>-9420.3330000000005</v>
      </c>
      <c r="L112" s="40">
        <f t="shared" si="5"/>
        <v>25.558034232611064</v>
      </c>
      <c r="M112" s="19"/>
      <c r="N112" s="31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6"/>
      <c r="AC112" s="6"/>
    </row>
    <row r="113" spans="1:29" ht="15.75" x14ac:dyDescent="0.2">
      <c r="A113" s="38" t="s">
        <v>0</v>
      </c>
      <c r="B113" s="1" t="s">
        <v>37</v>
      </c>
      <c r="C113" s="2">
        <v>903</v>
      </c>
      <c r="D113" s="2" t="s">
        <v>19</v>
      </c>
      <c r="E113" s="2" t="s">
        <v>0</v>
      </c>
      <c r="F113" s="2" t="s">
        <v>0</v>
      </c>
      <c r="G113" s="4" t="s">
        <v>0</v>
      </c>
      <c r="H113" s="4"/>
      <c r="I113" s="41">
        <f>I114+I122+I126</f>
        <v>6532.8</v>
      </c>
      <c r="J113" s="47">
        <f>J114+J122+J126</f>
        <v>1447.817</v>
      </c>
      <c r="K113" s="41">
        <f t="shared" si="4"/>
        <v>-5084.9830000000002</v>
      </c>
      <c r="L113" s="41">
        <f t="shared" si="5"/>
        <v>22.162273450893949</v>
      </c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6"/>
      <c r="AC113" s="6"/>
    </row>
    <row r="114" spans="1:29" ht="31.5" x14ac:dyDescent="0.2">
      <c r="A114" s="66"/>
      <c r="B114" s="1" t="s">
        <v>50</v>
      </c>
      <c r="C114" s="2">
        <v>903</v>
      </c>
      <c r="D114" s="2" t="s">
        <v>19</v>
      </c>
      <c r="E114" s="2" t="s">
        <v>26</v>
      </c>
      <c r="F114" s="2" t="s">
        <v>0</v>
      </c>
      <c r="G114" s="4" t="s">
        <v>0</v>
      </c>
      <c r="H114" s="4"/>
      <c r="I114" s="41">
        <f>I115</f>
        <v>5552.8</v>
      </c>
      <c r="J114" s="47">
        <f>J115</f>
        <v>1447.817</v>
      </c>
      <c r="K114" s="41">
        <f t="shared" si="4"/>
        <v>-4104.9830000000002</v>
      </c>
      <c r="L114" s="41">
        <f t="shared" si="5"/>
        <v>26.073638524708254</v>
      </c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6"/>
      <c r="AC114" s="6"/>
    </row>
    <row r="115" spans="1:29" ht="31.5" x14ac:dyDescent="0.2">
      <c r="A115" s="30" t="s">
        <v>0</v>
      </c>
      <c r="B115" s="27" t="s">
        <v>80</v>
      </c>
      <c r="C115" s="2">
        <v>903</v>
      </c>
      <c r="D115" s="2" t="s">
        <v>19</v>
      </c>
      <c r="E115" s="2" t="s">
        <v>26</v>
      </c>
      <c r="F115" s="2" t="s">
        <v>178</v>
      </c>
      <c r="G115" s="4" t="s">
        <v>0</v>
      </c>
      <c r="H115" s="4"/>
      <c r="I115" s="41">
        <f t="shared" ref="I115" si="8">I116</f>
        <v>5552.8</v>
      </c>
      <c r="J115" s="47">
        <f>J116</f>
        <v>1447.817</v>
      </c>
      <c r="K115" s="41">
        <f t="shared" si="4"/>
        <v>-4104.9830000000002</v>
      </c>
      <c r="L115" s="41">
        <f t="shared" si="5"/>
        <v>26.073638524708254</v>
      </c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6"/>
      <c r="AC115" s="6"/>
    </row>
    <row r="116" spans="1:29" ht="31.5" x14ac:dyDescent="0.2">
      <c r="A116" s="30" t="s">
        <v>0</v>
      </c>
      <c r="B116" s="27" t="s">
        <v>81</v>
      </c>
      <c r="C116" s="2">
        <v>903</v>
      </c>
      <c r="D116" s="2" t="s">
        <v>19</v>
      </c>
      <c r="E116" s="2" t="s">
        <v>26</v>
      </c>
      <c r="F116" s="2" t="s">
        <v>277</v>
      </c>
      <c r="G116" s="4" t="s">
        <v>0</v>
      </c>
      <c r="H116" s="4"/>
      <c r="I116" s="41">
        <f>I117</f>
        <v>5552.8</v>
      </c>
      <c r="J116" s="47">
        <f>J117</f>
        <v>1447.817</v>
      </c>
      <c r="K116" s="41">
        <f t="shared" si="4"/>
        <v>-4104.9830000000002</v>
      </c>
      <c r="L116" s="41">
        <f t="shared" si="5"/>
        <v>26.073638524708254</v>
      </c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6"/>
      <c r="AC116" s="6"/>
    </row>
    <row r="117" spans="1:29" ht="15.75" x14ac:dyDescent="0.2">
      <c r="A117" s="30"/>
      <c r="B117" s="27" t="s">
        <v>307</v>
      </c>
      <c r="C117" s="2">
        <v>903</v>
      </c>
      <c r="D117" s="2" t="s">
        <v>19</v>
      </c>
      <c r="E117" s="2" t="s">
        <v>26</v>
      </c>
      <c r="F117" s="2" t="s">
        <v>308</v>
      </c>
      <c r="G117" s="4"/>
      <c r="H117" s="4"/>
      <c r="I117" s="41">
        <f>I118</f>
        <v>5552.8</v>
      </c>
      <c r="J117" s="47">
        <f>J118</f>
        <v>1447.817</v>
      </c>
      <c r="K117" s="41">
        <f t="shared" si="4"/>
        <v>-4104.9830000000002</v>
      </c>
      <c r="L117" s="41">
        <f t="shared" si="5"/>
        <v>26.073638524708254</v>
      </c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6"/>
      <c r="AC117" s="6"/>
    </row>
    <row r="118" spans="1:29" ht="15.75" x14ac:dyDescent="0.2">
      <c r="A118" s="38" t="s">
        <v>0</v>
      </c>
      <c r="B118" s="1" t="s">
        <v>67</v>
      </c>
      <c r="C118" s="2">
        <v>903</v>
      </c>
      <c r="D118" s="2" t="s">
        <v>19</v>
      </c>
      <c r="E118" s="2" t="s">
        <v>26</v>
      </c>
      <c r="F118" s="2" t="s">
        <v>246</v>
      </c>
      <c r="G118" s="4" t="s">
        <v>0</v>
      </c>
      <c r="H118" s="4"/>
      <c r="I118" s="41">
        <f>I119+I120+I121</f>
        <v>5552.8</v>
      </c>
      <c r="J118" s="47">
        <f>J119+J120+J121</f>
        <v>1447.817</v>
      </c>
      <c r="K118" s="41">
        <f t="shared" si="4"/>
        <v>-4104.9830000000002</v>
      </c>
      <c r="L118" s="41">
        <f t="shared" si="5"/>
        <v>26.073638524708254</v>
      </c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6"/>
      <c r="AC118" s="6"/>
    </row>
    <row r="119" spans="1:29" ht="47.25" x14ac:dyDescent="0.2">
      <c r="A119" s="38" t="s">
        <v>0</v>
      </c>
      <c r="B119" s="1" t="s">
        <v>20</v>
      </c>
      <c r="C119" s="2">
        <v>903</v>
      </c>
      <c r="D119" s="2" t="s">
        <v>19</v>
      </c>
      <c r="E119" s="2" t="s">
        <v>26</v>
      </c>
      <c r="F119" s="2" t="s">
        <v>246</v>
      </c>
      <c r="G119" s="4" t="s">
        <v>21</v>
      </c>
      <c r="H119" s="4"/>
      <c r="I119" s="41">
        <v>5182.1000000000004</v>
      </c>
      <c r="J119" s="47">
        <v>1381.547</v>
      </c>
      <c r="K119" s="41">
        <f t="shared" si="4"/>
        <v>-3800.5530000000003</v>
      </c>
      <c r="L119" s="41">
        <f t="shared" si="5"/>
        <v>26.659983404411335</v>
      </c>
      <c r="M119" s="19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6"/>
      <c r="AC119" s="6"/>
    </row>
    <row r="120" spans="1:29" ht="15.75" x14ac:dyDescent="0.2">
      <c r="A120" s="38" t="s">
        <v>0</v>
      </c>
      <c r="B120" s="1" t="s">
        <v>186</v>
      </c>
      <c r="C120" s="2">
        <v>903</v>
      </c>
      <c r="D120" s="2" t="s">
        <v>19</v>
      </c>
      <c r="E120" s="2" t="s">
        <v>26</v>
      </c>
      <c r="F120" s="2" t="s">
        <v>246</v>
      </c>
      <c r="G120" s="4" t="s">
        <v>11</v>
      </c>
      <c r="H120" s="4"/>
      <c r="I120" s="41">
        <v>365.4</v>
      </c>
      <c r="J120" s="47">
        <v>65.611999999999995</v>
      </c>
      <c r="K120" s="41">
        <f t="shared" si="4"/>
        <v>-299.78800000000001</v>
      </c>
      <c r="L120" s="41">
        <f t="shared" si="5"/>
        <v>17.956212370005474</v>
      </c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6"/>
      <c r="AC120" s="6"/>
    </row>
    <row r="121" spans="1:29" ht="15.75" x14ac:dyDescent="0.2">
      <c r="A121" s="38" t="s">
        <v>0</v>
      </c>
      <c r="B121" s="1" t="s">
        <v>22</v>
      </c>
      <c r="C121" s="2">
        <v>903</v>
      </c>
      <c r="D121" s="2" t="s">
        <v>19</v>
      </c>
      <c r="E121" s="2" t="s">
        <v>26</v>
      </c>
      <c r="F121" s="2" t="s">
        <v>246</v>
      </c>
      <c r="G121" s="4" t="s">
        <v>23</v>
      </c>
      <c r="H121" s="4"/>
      <c r="I121" s="41">
        <v>5.3</v>
      </c>
      <c r="J121" s="47">
        <v>0.65800000000000003</v>
      </c>
      <c r="K121" s="41">
        <f t="shared" si="4"/>
        <v>-4.6419999999999995</v>
      </c>
      <c r="L121" s="41">
        <f t="shared" si="5"/>
        <v>12.415094339622643</v>
      </c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6"/>
      <c r="AC121" s="6"/>
    </row>
    <row r="122" spans="1:29" ht="15.75" x14ac:dyDescent="0.2">
      <c r="A122" s="30" t="s">
        <v>0</v>
      </c>
      <c r="B122" s="1" t="s">
        <v>51</v>
      </c>
      <c r="C122" s="2">
        <v>903</v>
      </c>
      <c r="D122" s="2" t="s">
        <v>19</v>
      </c>
      <c r="E122" s="2" t="s">
        <v>52</v>
      </c>
      <c r="F122" s="2" t="s">
        <v>0</v>
      </c>
      <c r="G122" s="4" t="s">
        <v>0</v>
      </c>
      <c r="H122" s="4"/>
      <c r="I122" s="41">
        <f t="shared" ref="I122:I124" si="9">I123</f>
        <v>300</v>
      </c>
      <c r="J122" s="47">
        <f>J123</f>
        <v>0</v>
      </c>
      <c r="K122" s="41">
        <f t="shared" si="4"/>
        <v>-300</v>
      </c>
      <c r="L122" s="41">
        <f t="shared" si="5"/>
        <v>0</v>
      </c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6"/>
      <c r="AC122" s="6"/>
    </row>
    <row r="123" spans="1:29" ht="31.5" x14ac:dyDescent="0.2">
      <c r="A123" s="30" t="s">
        <v>0</v>
      </c>
      <c r="B123" s="29" t="s">
        <v>82</v>
      </c>
      <c r="C123" s="2">
        <v>903</v>
      </c>
      <c r="D123" s="2" t="s">
        <v>19</v>
      </c>
      <c r="E123" s="2" t="s">
        <v>52</v>
      </c>
      <c r="F123" s="2" t="s">
        <v>175</v>
      </c>
      <c r="G123" s="4" t="s">
        <v>0</v>
      </c>
      <c r="H123" s="4"/>
      <c r="I123" s="41">
        <f t="shared" si="9"/>
        <v>300</v>
      </c>
      <c r="J123" s="47">
        <f>J124</f>
        <v>0</v>
      </c>
      <c r="K123" s="41">
        <f t="shared" si="4"/>
        <v>-300</v>
      </c>
      <c r="L123" s="41">
        <f t="shared" si="5"/>
        <v>0</v>
      </c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6"/>
      <c r="AC123" s="6"/>
    </row>
    <row r="124" spans="1:29" ht="15.75" x14ac:dyDescent="0.2">
      <c r="A124" s="38" t="s">
        <v>0</v>
      </c>
      <c r="B124" s="1" t="s">
        <v>83</v>
      </c>
      <c r="C124" s="2">
        <v>903</v>
      </c>
      <c r="D124" s="2" t="s">
        <v>19</v>
      </c>
      <c r="E124" s="2" t="s">
        <v>52</v>
      </c>
      <c r="F124" s="2" t="s">
        <v>176</v>
      </c>
      <c r="G124" s="4" t="s">
        <v>0</v>
      </c>
      <c r="H124" s="4"/>
      <c r="I124" s="41">
        <f t="shared" si="9"/>
        <v>300</v>
      </c>
      <c r="J124" s="47">
        <f>J125</f>
        <v>0</v>
      </c>
      <c r="K124" s="41">
        <f t="shared" si="4"/>
        <v>-300</v>
      </c>
      <c r="L124" s="41">
        <f t="shared" si="5"/>
        <v>0</v>
      </c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6"/>
      <c r="AC124" s="6"/>
    </row>
    <row r="125" spans="1:29" ht="15.75" x14ac:dyDescent="0.2">
      <c r="A125" s="38" t="s">
        <v>0</v>
      </c>
      <c r="B125" s="1" t="s">
        <v>22</v>
      </c>
      <c r="C125" s="2">
        <v>903</v>
      </c>
      <c r="D125" s="2" t="s">
        <v>19</v>
      </c>
      <c r="E125" s="2" t="s">
        <v>52</v>
      </c>
      <c r="F125" s="2" t="s">
        <v>176</v>
      </c>
      <c r="G125" s="4" t="s">
        <v>23</v>
      </c>
      <c r="H125" s="4"/>
      <c r="I125" s="41">
        <v>300</v>
      </c>
      <c r="J125" s="47">
        <v>0</v>
      </c>
      <c r="K125" s="41">
        <f t="shared" si="4"/>
        <v>-300</v>
      </c>
      <c r="L125" s="41">
        <f t="shared" si="5"/>
        <v>0</v>
      </c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6"/>
      <c r="AC125" s="6"/>
    </row>
    <row r="126" spans="1:29" ht="15" customHeight="1" x14ac:dyDescent="0.2">
      <c r="A126" s="38" t="s">
        <v>0</v>
      </c>
      <c r="B126" s="1" t="s">
        <v>53</v>
      </c>
      <c r="C126" s="2">
        <v>903</v>
      </c>
      <c r="D126" s="2" t="s">
        <v>19</v>
      </c>
      <c r="E126" s="2" t="s">
        <v>54</v>
      </c>
      <c r="F126" s="2" t="s">
        <v>0</v>
      </c>
      <c r="G126" s="4" t="s">
        <v>0</v>
      </c>
      <c r="H126" s="4"/>
      <c r="I126" s="41">
        <f>I127</f>
        <v>680</v>
      </c>
      <c r="J126" s="47">
        <f>J128</f>
        <v>0</v>
      </c>
      <c r="K126" s="41">
        <f t="shared" si="4"/>
        <v>-680</v>
      </c>
      <c r="L126" s="41">
        <f t="shared" si="5"/>
        <v>0</v>
      </c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6"/>
      <c r="AC126" s="6"/>
    </row>
    <row r="127" spans="1:29" ht="31.5" x14ac:dyDescent="0.2">
      <c r="A127" s="30" t="s">
        <v>0</v>
      </c>
      <c r="B127" s="29" t="s">
        <v>82</v>
      </c>
      <c r="C127" s="2">
        <v>903</v>
      </c>
      <c r="D127" s="2" t="s">
        <v>19</v>
      </c>
      <c r="E127" s="2" t="s">
        <v>54</v>
      </c>
      <c r="F127" s="2" t="s">
        <v>175</v>
      </c>
      <c r="G127" s="4" t="s">
        <v>0</v>
      </c>
      <c r="H127" s="4"/>
      <c r="I127" s="41">
        <f>I128</f>
        <v>680</v>
      </c>
      <c r="J127" s="47">
        <f>J128</f>
        <v>0</v>
      </c>
      <c r="K127" s="41">
        <f t="shared" si="4"/>
        <v>-680</v>
      </c>
      <c r="L127" s="41">
        <f t="shared" si="5"/>
        <v>0</v>
      </c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6"/>
      <c r="AC127" s="6"/>
    </row>
    <row r="128" spans="1:29" ht="31.5" x14ac:dyDescent="0.2">
      <c r="A128" s="30" t="s">
        <v>0</v>
      </c>
      <c r="B128" s="1" t="s">
        <v>84</v>
      </c>
      <c r="C128" s="2">
        <v>903</v>
      </c>
      <c r="D128" s="2" t="s">
        <v>19</v>
      </c>
      <c r="E128" s="2" t="s">
        <v>54</v>
      </c>
      <c r="F128" s="2" t="s">
        <v>177</v>
      </c>
      <c r="G128" s="4" t="s">
        <v>0</v>
      </c>
      <c r="H128" s="4"/>
      <c r="I128" s="41">
        <f>I129</f>
        <v>680</v>
      </c>
      <c r="J128" s="47">
        <f>J129</f>
        <v>0</v>
      </c>
      <c r="K128" s="41">
        <f t="shared" si="4"/>
        <v>-680</v>
      </c>
      <c r="L128" s="41">
        <f t="shared" si="5"/>
        <v>0</v>
      </c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6"/>
      <c r="AC128" s="6"/>
    </row>
    <row r="129" spans="1:29" ht="15.75" x14ac:dyDescent="0.2">
      <c r="A129" s="38" t="s">
        <v>0</v>
      </c>
      <c r="B129" s="1" t="s">
        <v>16</v>
      </c>
      <c r="C129" s="2">
        <v>903</v>
      </c>
      <c r="D129" s="2" t="s">
        <v>19</v>
      </c>
      <c r="E129" s="2" t="s">
        <v>54</v>
      </c>
      <c r="F129" s="2" t="s">
        <v>177</v>
      </c>
      <c r="G129" s="4">
        <v>200</v>
      </c>
      <c r="H129" s="4"/>
      <c r="I129" s="41">
        <v>680</v>
      </c>
      <c r="J129" s="47">
        <v>0</v>
      </c>
      <c r="K129" s="41">
        <f t="shared" si="4"/>
        <v>-680</v>
      </c>
      <c r="L129" s="41">
        <f t="shared" si="5"/>
        <v>0</v>
      </c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6"/>
      <c r="AC129" s="6"/>
    </row>
    <row r="130" spans="1:29" s="8" customFormat="1" ht="15.75" x14ac:dyDescent="0.2">
      <c r="A130" s="49" t="s">
        <v>0</v>
      </c>
      <c r="B130" s="1" t="s">
        <v>27</v>
      </c>
      <c r="C130" s="2">
        <v>903</v>
      </c>
      <c r="D130" s="2" t="s">
        <v>55</v>
      </c>
      <c r="E130" s="2" t="s">
        <v>0</v>
      </c>
      <c r="F130" s="2" t="s">
        <v>0</v>
      </c>
      <c r="G130" s="4" t="s">
        <v>0</v>
      </c>
      <c r="H130" s="4"/>
      <c r="I130" s="41">
        <f>I131</f>
        <v>6121.8</v>
      </c>
      <c r="J130" s="47">
        <f>J131</f>
        <v>1786.45</v>
      </c>
      <c r="K130" s="41">
        <f t="shared" si="4"/>
        <v>-4335.3500000000004</v>
      </c>
      <c r="L130" s="41">
        <f t="shared" si="5"/>
        <v>29.181776601653109</v>
      </c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6"/>
      <c r="AC130" s="16"/>
    </row>
    <row r="131" spans="1:29" s="8" customFormat="1" ht="31.5" x14ac:dyDescent="0.2">
      <c r="A131" s="49" t="s">
        <v>0</v>
      </c>
      <c r="B131" s="1" t="s">
        <v>56</v>
      </c>
      <c r="C131" s="2">
        <v>903</v>
      </c>
      <c r="D131" s="2" t="s">
        <v>55</v>
      </c>
      <c r="E131" s="2" t="s">
        <v>19</v>
      </c>
      <c r="F131" s="2" t="s">
        <v>0</v>
      </c>
      <c r="G131" s="4" t="s">
        <v>0</v>
      </c>
      <c r="H131" s="4"/>
      <c r="I131" s="41">
        <f>I132</f>
        <v>6121.8</v>
      </c>
      <c r="J131" s="47">
        <f>J132</f>
        <v>1786.45</v>
      </c>
      <c r="K131" s="41">
        <f t="shared" si="4"/>
        <v>-4335.3500000000004</v>
      </c>
      <c r="L131" s="41">
        <f t="shared" si="5"/>
        <v>29.181776601653109</v>
      </c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6"/>
      <c r="AC131" s="16"/>
    </row>
    <row r="132" spans="1:29" ht="31.5" x14ac:dyDescent="0.2">
      <c r="A132" s="30" t="s">
        <v>0</v>
      </c>
      <c r="B132" s="27" t="s">
        <v>80</v>
      </c>
      <c r="C132" s="2">
        <v>903</v>
      </c>
      <c r="D132" s="2">
        <v>14</v>
      </c>
      <c r="E132" s="2" t="s">
        <v>19</v>
      </c>
      <c r="F132" s="2" t="s">
        <v>178</v>
      </c>
      <c r="G132" s="4" t="s">
        <v>0</v>
      </c>
      <c r="H132" s="4"/>
      <c r="I132" s="41">
        <f t="shared" ref="I132" si="10">I133</f>
        <v>6121.8</v>
      </c>
      <c r="J132" s="47">
        <f>J133</f>
        <v>1786.45</v>
      </c>
      <c r="K132" s="41">
        <f t="shared" si="4"/>
        <v>-4335.3500000000004</v>
      </c>
      <c r="L132" s="41">
        <f t="shared" si="5"/>
        <v>29.181776601653109</v>
      </c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6"/>
      <c r="AC132" s="6"/>
    </row>
    <row r="133" spans="1:29" s="8" customFormat="1" ht="31.5" x14ac:dyDescent="0.2">
      <c r="A133" s="49"/>
      <c r="B133" s="1" t="s">
        <v>282</v>
      </c>
      <c r="C133" s="2">
        <v>903</v>
      </c>
      <c r="D133" s="2">
        <v>14</v>
      </c>
      <c r="E133" s="2" t="s">
        <v>19</v>
      </c>
      <c r="F133" s="2" t="s">
        <v>179</v>
      </c>
      <c r="G133" s="4"/>
      <c r="H133" s="4"/>
      <c r="I133" s="41">
        <f>I134</f>
        <v>6121.8</v>
      </c>
      <c r="J133" s="47">
        <f>J134</f>
        <v>1786.45</v>
      </c>
      <c r="K133" s="41">
        <f t="shared" si="4"/>
        <v>-4335.3500000000004</v>
      </c>
      <c r="L133" s="41">
        <f t="shared" si="5"/>
        <v>29.181776601653109</v>
      </c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6"/>
      <c r="AC133" s="16"/>
    </row>
    <row r="134" spans="1:29" s="8" customFormat="1" ht="15.75" x14ac:dyDescent="0.2">
      <c r="A134" s="1" t="s">
        <v>0</v>
      </c>
      <c r="B134" s="1" t="s">
        <v>281</v>
      </c>
      <c r="C134" s="2">
        <v>903</v>
      </c>
      <c r="D134" s="2" t="s">
        <v>55</v>
      </c>
      <c r="E134" s="2" t="s">
        <v>19</v>
      </c>
      <c r="F134" s="2" t="s">
        <v>180</v>
      </c>
      <c r="G134" s="4" t="s">
        <v>0</v>
      </c>
      <c r="H134" s="4"/>
      <c r="I134" s="41">
        <f>I137+I136</f>
        <v>6121.8</v>
      </c>
      <c r="J134" s="47">
        <f>J135+J137</f>
        <v>1786.45</v>
      </c>
      <c r="K134" s="41">
        <f t="shared" si="4"/>
        <v>-4335.3500000000004</v>
      </c>
      <c r="L134" s="41">
        <f t="shared" si="5"/>
        <v>29.181776601653109</v>
      </c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6"/>
      <c r="AC134" s="16"/>
    </row>
    <row r="135" spans="1:29" s="8" customFormat="1" ht="31.5" x14ac:dyDescent="0.2">
      <c r="A135" s="1"/>
      <c r="B135" s="1" t="s">
        <v>358</v>
      </c>
      <c r="C135" s="2">
        <v>903</v>
      </c>
      <c r="D135" s="2" t="s">
        <v>55</v>
      </c>
      <c r="E135" s="2" t="s">
        <v>19</v>
      </c>
      <c r="F135" s="2" t="s">
        <v>361</v>
      </c>
      <c r="G135" s="4" t="s">
        <v>0</v>
      </c>
      <c r="H135" s="4"/>
      <c r="I135" s="41">
        <f>I136</f>
        <v>4709.1000000000004</v>
      </c>
      <c r="J135" s="47">
        <f>J136</f>
        <v>1433.2750000000001</v>
      </c>
      <c r="K135" s="41">
        <f t="shared" si="4"/>
        <v>-3275.8250000000003</v>
      </c>
      <c r="L135" s="41">
        <f t="shared" si="5"/>
        <v>30.436282941538721</v>
      </c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6"/>
      <c r="AC135" s="16"/>
    </row>
    <row r="136" spans="1:29" s="8" customFormat="1" ht="15.75" x14ac:dyDescent="0.2">
      <c r="A136" s="1"/>
      <c r="B136" s="1" t="s">
        <v>27</v>
      </c>
      <c r="C136" s="2">
        <v>903</v>
      </c>
      <c r="D136" s="2" t="s">
        <v>55</v>
      </c>
      <c r="E136" s="2" t="s">
        <v>19</v>
      </c>
      <c r="F136" s="2" t="s">
        <v>361</v>
      </c>
      <c r="G136" s="4" t="s">
        <v>28</v>
      </c>
      <c r="H136" s="4"/>
      <c r="I136" s="41">
        <v>4709.1000000000004</v>
      </c>
      <c r="J136" s="47">
        <v>1433.2750000000001</v>
      </c>
      <c r="K136" s="41">
        <f t="shared" si="4"/>
        <v>-3275.8250000000003</v>
      </c>
      <c r="L136" s="41">
        <f t="shared" si="5"/>
        <v>30.436282941538721</v>
      </c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6"/>
      <c r="AC136" s="16"/>
    </row>
    <row r="137" spans="1:29" s="8" customFormat="1" ht="31.5" x14ac:dyDescent="0.2">
      <c r="A137" s="49" t="s">
        <v>0</v>
      </c>
      <c r="B137" s="1" t="s">
        <v>283</v>
      </c>
      <c r="C137" s="2">
        <v>903</v>
      </c>
      <c r="D137" s="2" t="s">
        <v>55</v>
      </c>
      <c r="E137" s="2" t="s">
        <v>19</v>
      </c>
      <c r="F137" s="2" t="s">
        <v>284</v>
      </c>
      <c r="G137" s="4" t="s">
        <v>0</v>
      </c>
      <c r="H137" s="4"/>
      <c r="I137" s="41">
        <f>I138</f>
        <v>1412.7</v>
      </c>
      <c r="J137" s="47">
        <f>J138</f>
        <v>353.17500000000001</v>
      </c>
      <c r="K137" s="41">
        <f t="shared" si="4"/>
        <v>-1059.5250000000001</v>
      </c>
      <c r="L137" s="41">
        <f t="shared" si="5"/>
        <v>25</v>
      </c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6"/>
      <c r="AC137" s="16"/>
    </row>
    <row r="138" spans="1:29" s="8" customFormat="1" ht="15.75" x14ac:dyDescent="0.2">
      <c r="A138" s="49" t="s">
        <v>0</v>
      </c>
      <c r="B138" s="1" t="s">
        <v>27</v>
      </c>
      <c r="C138" s="2">
        <v>903</v>
      </c>
      <c r="D138" s="2" t="s">
        <v>55</v>
      </c>
      <c r="E138" s="2" t="s">
        <v>19</v>
      </c>
      <c r="F138" s="2" t="s">
        <v>284</v>
      </c>
      <c r="G138" s="4" t="s">
        <v>28</v>
      </c>
      <c r="H138" s="4"/>
      <c r="I138" s="41">
        <v>1412.7</v>
      </c>
      <c r="J138" s="47">
        <v>353.17500000000001</v>
      </c>
      <c r="K138" s="41">
        <f t="shared" si="4"/>
        <v>-1059.5250000000001</v>
      </c>
      <c r="L138" s="41">
        <f t="shared" si="5"/>
        <v>25</v>
      </c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6"/>
      <c r="AC138" s="16"/>
    </row>
    <row r="139" spans="1:29" ht="19.5" customHeight="1" x14ac:dyDescent="0.2">
      <c r="A139" s="65">
        <v>4</v>
      </c>
      <c r="B139" s="61" t="s">
        <v>85</v>
      </c>
      <c r="C139" s="60">
        <v>905</v>
      </c>
      <c r="D139" s="60" t="s">
        <v>0</v>
      </c>
      <c r="E139" s="60" t="s">
        <v>0</v>
      </c>
      <c r="F139" s="60" t="s">
        <v>0</v>
      </c>
      <c r="G139" s="62" t="s">
        <v>0</v>
      </c>
      <c r="H139" s="62"/>
      <c r="I139" s="40">
        <f>I140+I262+I208</f>
        <v>406122.79999999993</v>
      </c>
      <c r="J139" s="48">
        <f>J140+J262</f>
        <v>93149.93299999999</v>
      </c>
      <c r="K139" s="40">
        <f t="shared" si="4"/>
        <v>-312972.86699999997</v>
      </c>
      <c r="L139" s="40">
        <f t="shared" si="5"/>
        <v>22.93639583889405</v>
      </c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6"/>
      <c r="AC139" s="6"/>
    </row>
    <row r="140" spans="1:29" ht="15.75" x14ac:dyDescent="0.2">
      <c r="A140" s="38" t="s">
        <v>0</v>
      </c>
      <c r="B140" s="1" t="s">
        <v>12</v>
      </c>
      <c r="C140" s="2">
        <v>905</v>
      </c>
      <c r="D140" s="2" t="s">
        <v>13</v>
      </c>
      <c r="E140" s="2" t="s">
        <v>0</v>
      </c>
      <c r="F140" s="2" t="s">
        <v>0</v>
      </c>
      <c r="G140" s="4" t="s">
        <v>0</v>
      </c>
      <c r="H140" s="4"/>
      <c r="I140" s="41">
        <f>I141+I168+I232+I239</f>
        <v>374202.09999999992</v>
      </c>
      <c r="J140" s="47">
        <f>J141+J168+J208+J232+J239</f>
        <v>90304.193999999989</v>
      </c>
      <c r="K140" s="41">
        <f t="shared" si="4"/>
        <v>-283897.90599999996</v>
      </c>
      <c r="L140" s="41">
        <f t="shared" si="5"/>
        <v>24.132465852008849</v>
      </c>
      <c r="M140" s="31"/>
      <c r="N140" s="31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6"/>
      <c r="AC140" s="6"/>
    </row>
    <row r="141" spans="1:29" ht="15.75" x14ac:dyDescent="0.2">
      <c r="A141" s="30" t="s">
        <v>0</v>
      </c>
      <c r="B141" s="1" t="s">
        <v>40</v>
      </c>
      <c r="C141" s="2">
        <v>905</v>
      </c>
      <c r="D141" s="2" t="s">
        <v>13</v>
      </c>
      <c r="E141" s="2" t="s">
        <v>19</v>
      </c>
      <c r="F141" s="2" t="s">
        <v>0</v>
      </c>
      <c r="G141" s="4" t="s">
        <v>0</v>
      </c>
      <c r="H141" s="4"/>
      <c r="I141" s="41">
        <f>I142+I160+I165</f>
        <v>109610.7</v>
      </c>
      <c r="J141" s="47">
        <f>J142+J160+J165</f>
        <v>23197.925999999996</v>
      </c>
      <c r="K141" s="41">
        <f t="shared" si="4"/>
        <v>-86412.774000000005</v>
      </c>
      <c r="L141" s="41">
        <f t="shared" si="5"/>
        <v>21.163924689834111</v>
      </c>
      <c r="M141" s="31"/>
      <c r="N141" s="31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6"/>
      <c r="AC141" s="6"/>
    </row>
    <row r="142" spans="1:29" ht="15.75" x14ac:dyDescent="0.2">
      <c r="A142" s="38" t="s">
        <v>0</v>
      </c>
      <c r="B142" s="27" t="s">
        <v>86</v>
      </c>
      <c r="C142" s="2">
        <v>905</v>
      </c>
      <c r="D142" s="2" t="s">
        <v>13</v>
      </c>
      <c r="E142" s="2" t="s">
        <v>19</v>
      </c>
      <c r="F142" s="2" t="s">
        <v>181</v>
      </c>
      <c r="G142" s="4" t="s">
        <v>0</v>
      </c>
      <c r="H142" s="4"/>
      <c r="I142" s="41">
        <f>I143</f>
        <v>108722.4</v>
      </c>
      <c r="J142" s="47">
        <f>J143</f>
        <v>23107.145999999997</v>
      </c>
      <c r="K142" s="41">
        <f t="shared" si="4"/>
        <v>-85615.254000000001</v>
      </c>
      <c r="L142" s="41">
        <f t="shared" si="5"/>
        <v>21.253344297035383</v>
      </c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6"/>
      <c r="AC142" s="6"/>
    </row>
    <row r="143" spans="1:29" ht="15.75" x14ac:dyDescent="0.2">
      <c r="A143" s="38" t="s">
        <v>0</v>
      </c>
      <c r="B143" s="27" t="s">
        <v>87</v>
      </c>
      <c r="C143" s="2">
        <v>905</v>
      </c>
      <c r="D143" s="2" t="s">
        <v>13</v>
      </c>
      <c r="E143" s="2" t="s">
        <v>19</v>
      </c>
      <c r="F143" s="2" t="s">
        <v>182</v>
      </c>
      <c r="G143" s="4" t="s">
        <v>0</v>
      </c>
      <c r="H143" s="4"/>
      <c r="I143" s="41">
        <f>I144+I146+I149+I156+I158</f>
        <v>108722.4</v>
      </c>
      <c r="J143" s="47">
        <f>J144+J146+J149+J156+J158</f>
        <v>23107.145999999997</v>
      </c>
      <c r="K143" s="41">
        <f t="shared" ref="K143:K209" si="11">SUM(J143-I143)</f>
        <v>-85615.254000000001</v>
      </c>
      <c r="L143" s="41">
        <f t="shared" ref="L143:L209" si="12">SUM(J143/I143*100)</f>
        <v>21.253344297035383</v>
      </c>
      <c r="M143" s="31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6"/>
      <c r="AC143" s="6"/>
    </row>
    <row r="144" spans="1:29" ht="31.5" x14ac:dyDescent="0.2">
      <c r="A144" s="38"/>
      <c r="B144" s="27" t="s">
        <v>184</v>
      </c>
      <c r="C144" s="2">
        <v>905</v>
      </c>
      <c r="D144" s="2" t="s">
        <v>13</v>
      </c>
      <c r="E144" s="2" t="s">
        <v>19</v>
      </c>
      <c r="F144" s="2" t="s">
        <v>183</v>
      </c>
      <c r="G144" s="4"/>
      <c r="H144" s="4"/>
      <c r="I144" s="41">
        <f>I145</f>
        <v>157.80000000000001</v>
      </c>
      <c r="J144" s="47">
        <f>J145</f>
        <v>103.3</v>
      </c>
      <c r="K144" s="41">
        <f t="shared" si="11"/>
        <v>-54.500000000000014</v>
      </c>
      <c r="L144" s="41">
        <f t="shared" si="12"/>
        <v>65.462610899873255</v>
      </c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6"/>
      <c r="AC144" s="6"/>
    </row>
    <row r="145" spans="1:29" ht="31.5" x14ac:dyDescent="0.2">
      <c r="A145" s="38"/>
      <c r="B145" s="1" t="s">
        <v>14</v>
      </c>
      <c r="C145" s="2">
        <v>905</v>
      </c>
      <c r="D145" s="2" t="s">
        <v>13</v>
      </c>
      <c r="E145" s="2" t="s">
        <v>19</v>
      </c>
      <c r="F145" s="2" t="s">
        <v>183</v>
      </c>
      <c r="G145" s="4" t="s">
        <v>15</v>
      </c>
      <c r="H145" s="4"/>
      <c r="I145" s="41">
        <v>157.80000000000001</v>
      </c>
      <c r="J145" s="47">
        <v>103.3</v>
      </c>
      <c r="K145" s="41">
        <f t="shared" si="11"/>
        <v>-54.500000000000014</v>
      </c>
      <c r="L145" s="41">
        <f t="shared" si="12"/>
        <v>65.462610899873255</v>
      </c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6"/>
      <c r="AC145" s="6"/>
    </row>
    <row r="146" spans="1:29" ht="15.75" x14ac:dyDescent="0.2">
      <c r="A146" s="38"/>
      <c r="B146" s="27" t="s">
        <v>137</v>
      </c>
      <c r="C146" s="2">
        <v>905</v>
      </c>
      <c r="D146" s="2" t="s">
        <v>13</v>
      </c>
      <c r="E146" s="2" t="s">
        <v>19</v>
      </c>
      <c r="F146" s="2" t="s">
        <v>185</v>
      </c>
      <c r="G146" s="4"/>
      <c r="H146" s="4"/>
      <c r="I146" s="41">
        <f>I147</f>
        <v>4501.5</v>
      </c>
      <c r="J146" s="47">
        <f>J147</f>
        <v>6.5</v>
      </c>
      <c r="K146" s="41">
        <f t="shared" si="11"/>
        <v>-4495</v>
      </c>
      <c r="L146" s="41">
        <f t="shared" si="12"/>
        <v>0.14439631234033101</v>
      </c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6"/>
      <c r="AC146" s="6"/>
    </row>
    <row r="147" spans="1:29" ht="31.5" x14ac:dyDescent="0.2">
      <c r="A147" s="38"/>
      <c r="B147" s="27" t="s">
        <v>331</v>
      </c>
      <c r="C147" s="2">
        <v>905</v>
      </c>
      <c r="D147" s="2" t="s">
        <v>13</v>
      </c>
      <c r="E147" s="2" t="s">
        <v>19</v>
      </c>
      <c r="F147" s="2" t="s">
        <v>187</v>
      </c>
      <c r="G147" s="4"/>
      <c r="H147" s="4"/>
      <c r="I147" s="41">
        <f>I148</f>
        <v>4501.5</v>
      </c>
      <c r="J147" s="47">
        <f>J148</f>
        <v>6.5</v>
      </c>
      <c r="K147" s="41">
        <f t="shared" si="11"/>
        <v>-4495</v>
      </c>
      <c r="L147" s="41">
        <f t="shared" si="12"/>
        <v>0.14439631234033101</v>
      </c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6"/>
      <c r="AC147" s="6"/>
    </row>
    <row r="148" spans="1:29" ht="31.5" x14ac:dyDescent="0.2">
      <c r="A148" s="38"/>
      <c r="B148" s="1" t="s">
        <v>14</v>
      </c>
      <c r="C148" s="2">
        <v>905</v>
      </c>
      <c r="D148" s="2" t="s">
        <v>13</v>
      </c>
      <c r="E148" s="2" t="s">
        <v>19</v>
      </c>
      <c r="F148" s="2" t="s">
        <v>187</v>
      </c>
      <c r="G148" s="4" t="s">
        <v>15</v>
      </c>
      <c r="H148" s="4"/>
      <c r="I148" s="41">
        <v>4501.5</v>
      </c>
      <c r="J148" s="47">
        <v>6.5</v>
      </c>
      <c r="K148" s="41">
        <f t="shared" si="11"/>
        <v>-4495</v>
      </c>
      <c r="L148" s="41">
        <f t="shared" si="12"/>
        <v>0.14439631234033101</v>
      </c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6"/>
      <c r="AC148" s="6"/>
    </row>
    <row r="149" spans="1:29" s="7" customFormat="1" ht="15.75" x14ac:dyDescent="0.2">
      <c r="A149" s="67"/>
      <c r="B149" s="1" t="s">
        <v>285</v>
      </c>
      <c r="C149" s="2">
        <v>905</v>
      </c>
      <c r="D149" s="2" t="s">
        <v>13</v>
      </c>
      <c r="E149" s="2" t="s">
        <v>19</v>
      </c>
      <c r="F149" s="2" t="s">
        <v>258</v>
      </c>
      <c r="G149" s="4"/>
      <c r="H149" s="4"/>
      <c r="I149" s="41">
        <f>I150+I154+I152</f>
        <v>90834.4</v>
      </c>
      <c r="J149" s="47">
        <f>J150+J152+J154</f>
        <v>22537.345999999998</v>
      </c>
      <c r="K149" s="41">
        <f t="shared" si="11"/>
        <v>-68297.054000000004</v>
      </c>
      <c r="L149" s="41">
        <f t="shared" si="12"/>
        <v>24.811465700219298</v>
      </c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24"/>
      <c r="AC149" s="24"/>
    </row>
    <row r="150" spans="1:29" ht="31.5" x14ac:dyDescent="0.2">
      <c r="A150" s="38"/>
      <c r="B150" s="1" t="s">
        <v>73</v>
      </c>
      <c r="C150" s="2">
        <v>905</v>
      </c>
      <c r="D150" s="2" t="s">
        <v>13</v>
      </c>
      <c r="E150" s="2" t="s">
        <v>19</v>
      </c>
      <c r="F150" s="2" t="s">
        <v>188</v>
      </c>
      <c r="G150" s="4"/>
      <c r="H150" s="4"/>
      <c r="I150" s="41">
        <f>I151</f>
        <v>41205.4</v>
      </c>
      <c r="J150" s="47">
        <f>J151</f>
        <v>9179.2070000000003</v>
      </c>
      <c r="K150" s="41">
        <f t="shared" si="11"/>
        <v>-32026.192999999999</v>
      </c>
      <c r="L150" s="41">
        <f t="shared" si="12"/>
        <v>22.276708877962598</v>
      </c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6"/>
      <c r="AC150" s="6"/>
    </row>
    <row r="151" spans="1:29" ht="31.5" x14ac:dyDescent="0.2">
      <c r="A151" s="38"/>
      <c r="B151" s="1" t="s">
        <v>14</v>
      </c>
      <c r="C151" s="2">
        <v>905</v>
      </c>
      <c r="D151" s="2" t="s">
        <v>13</v>
      </c>
      <c r="E151" s="2" t="s">
        <v>19</v>
      </c>
      <c r="F151" s="2" t="s">
        <v>188</v>
      </c>
      <c r="G151" s="4">
        <v>600</v>
      </c>
      <c r="H151" s="4"/>
      <c r="I151" s="41">
        <v>41205.4</v>
      </c>
      <c r="J151" s="47">
        <v>9179.2070000000003</v>
      </c>
      <c r="K151" s="41">
        <f t="shared" si="11"/>
        <v>-32026.192999999999</v>
      </c>
      <c r="L151" s="41">
        <f t="shared" si="12"/>
        <v>22.276708877962598</v>
      </c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6"/>
      <c r="AC151" s="6"/>
    </row>
    <row r="152" spans="1:29" ht="31.5" x14ac:dyDescent="0.2">
      <c r="A152" s="38"/>
      <c r="B152" s="1" t="s">
        <v>426</v>
      </c>
      <c r="C152" s="2">
        <v>905</v>
      </c>
      <c r="D152" s="2" t="s">
        <v>13</v>
      </c>
      <c r="E152" s="2" t="s">
        <v>19</v>
      </c>
      <c r="F152" s="2" t="s">
        <v>432</v>
      </c>
      <c r="G152" s="4"/>
      <c r="H152" s="4"/>
      <c r="I152" s="41">
        <f>I153</f>
        <v>2985</v>
      </c>
      <c r="J152" s="47">
        <f>J153</f>
        <v>233.36500000000001</v>
      </c>
      <c r="K152" s="41">
        <f t="shared" si="11"/>
        <v>-2751.6350000000002</v>
      </c>
      <c r="L152" s="41">
        <f t="shared" si="12"/>
        <v>7.8179229480737025</v>
      </c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6"/>
      <c r="AC152" s="6"/>
    </row>
    <row r="153" spans="1:29" ht="31.5" x14ac:dyDescent="0.2">
      <c r="A153" s="38"/>
      <c r="B153" s="1" t="s">
        <v>14</v>
      </c>
      <c r="C153" s="2">
        <v>905</v>
      </c>
      <c r="D153" s="2" t="s">
        <v>13</v>
      </c>
      <c r="E153" s="2" t="s">
        <v>19</v>
      </c>
      <c r="F153" s="2" t="s">
        <v>432</v>
      </c>
      <c r="G153" s="4">
        <v>600</v>
      </c>
      <c r="H153" s="4"/>
      <c r="I153" s="41">
        <v>2985</v>
      </c>
      <c r="J153" s="47">
        <v>233.36500000000001</v>
      </c>
      <c r="K153" s="41">
        <f t="shared" si="11"/>
        <v>-2751.6350000000002</v>
      </c>
      <c r="L153" s="41">
        <f t="shared" si="12"/>
        <v>7.8179229480737025</v>
      </c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6"/>
      <c r="AC153" s="6"/>
    </row>
    <row r="154" spans="1:29" ht="47.25" x14ac:dyDescent="0.2">
      <c r="A154" s="30" t="s">
        <v>0</v>
      </c>
      <c r="B154" s="1" t="s">
        <v>190</v>
      </c>
      <c r="C154" s="2">
        <v>905</v>
      </c>
      <c r="D154" s="2" t="s">
        <v>13</v>
      </c>
      <c r="E154" s="2" t="s">
        <v>19</v>
      </c>
      <c r="F154" s="2" t="s">
        <v>189</v>
      </c>
      <c r="G154" s="4" t="s">
        <v>0</v>
      </c>
      <c r="H154" s="4"/>
      <c r="I154" s="41">
        <f>I155</f>
        <v>46644</v>
      </c>
      <c r="J154" s="47">
        <f>J155</f>
        <v>13124.773999999999</v>
      </c>
      <c r="K154" s="41">
        <f t="shared" si="11"/>
        <v>-33519.226000000002</v>
      </c>
      <c r="L154" s="41">
        <f t="shared" si="12"/>
        <v>28.138182831661091</v>
      </c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6"/>
      <c r="AC154" s="6"/>
    </row>
    <row r="155" spans="1:29" ht="31.5" x14ac:dyDescent="0.2">
      <c r="A155" s="38" t="s">
        <v>0</v>
      </c>
      <c r="B155" s="1" t="s">
        <v>14</v>
      </c>
      <c r="C155" s="2">
        <v>905</v>
      </c>
      <c r="D155" s="2" t="s">
        <v>13</v>
      </c>
      <c r="E155" s="2" t="s">
        <v>19</v>
      </c>
      <c r="F155" s="2" t="s">
        <v>189</v>
      </c>
      <c r="G155" s="4">
        <v>600</v>
      </c>
      <c r="H155" s="4"/>
      <c r="I155" s="41">
        <v>46644</v>
      </c>
      <c r="J155" s="47">
        <v>13124.773999999999</v>
      </c>
      <c r="K155" s="41">
        <f t="shared" si="11"/>
        <v>-33519.226000000002</v>
      </c>
      <c r="L155" s="41">
        <f t="shared" si="12"/>
        <v>28.138182831661091</v>
      </c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6"/>
      <c r="AC155" s="6"/>
    </row>
    <row r="156" spans="1:29" s="8" customFormat="1" ht="15.75" x14ac:dyDescent="0.2">
      <c r="A156" s="1"/>
      <c r="B156" s="1" t="s">
        <v>135</v>
      </c>
      <c r="C156" s="2">
        <v>905</v>
      </c>
      <c r="D156" s="3" t="s">
        <v>13</v>
      </c>
      <c r="E156" s="3" t="s">
        <v>19</v>
      </c>
      <c r="F156" s="2" t="s">
        <v>276</v>
      </c>
      <c r="G156" s="4"/>
      <c r="H156" s="4"/>
      <c r="I156" s="41">
        <f>I157</f>
        <v>1300</v>
      </c>
      <c r="J156" s="47">
        <f>J157</f>
        <v>460</v>
      </c>
      <c r="K156" s="41">
        <f t="shared" si="11"/>
        <v>-840</v>
      </c>
      <c r="L156" s="41">
        <f t="shared" si="12"/>
        <v>35.384615384615387</v>
      </c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6"/>
      <c r="AC156" s="16"/>
    </row>
    <row r="157" spans="1:29" s="8" customFormat="1" ht="31.5" x14ac:dyDescent="0.2">
      <c r="A157" s="1"/>
      <c r="B157" s="1" t="s">
        <v>14</v>
      </c>
      <c r="C157" s="2">
        <v>905</v>
      </c>
      <c r="D157" s="3" t="s">
        <v>13</v>
      </c>
      <c r="E157" s="3" t="s">
        <v>19</v>
      </c>
      <c r="F157" s="2" t="s">
        <v>276</v>
      </c>
      <c r="G157" s="4">
        <v>600</v>
      </c>
      <c r="H157" s="4"/>
      <c r="I157" s="41">
        <v>1300</v>
      </c>
      <c r="J157" s="47">
        <v>460</v>
      </c>
      <c r="K157" s="41">
        <f t="shared" si="11"/>
        <v>-840</v>
      </c>
      <c r="L157" s="41">
        <f t="shared" si="12"/>
        <v>35.384615384615387</v>
      </c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6"/>
      <c r="AC157" s="16"/>
    </row>
    <row r="158" spans="1:29" s="8" customFormat="1" ht="54" customHeight="1" x14ac:dyDescent="0.2">
      <c r="A158" s="1"/>
      <c r="B158" s="1" t="str">
        <f>'[1]2018'!B207</f>
        <v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C158" s="2">
        <f>'[1]2018'!C207</f>
        <v>905</v>
      </c>
      <c r="D158" s="3" t="str">
        <f>'[1]2018'!D207</f>
        <v>07</v>
      </c>
      <c r="E158" s="3" t="str">
        <f>'[1]2018'!E207</f>
        <v>01</v>
      </c>
      <c r="F158" s="2" t="str">
        <f>'[1]2018'!F207</f>
        <v>62 1 06 L1590</v>
      </c>
      <c r="G158" s="4"/>
      <c r="H158" s="4">
        <f>'[1]2018'!H207</f>
        <v>0</v>
      </c>
      <c r="I158" s="41">
        <f>I159</f>
        <v>11928.7</v>
      </c>
      <c r="J158" s="47">
        <f>J159</f>
        <v>0</v>
      </c>
      <c r="K158" s="41">
        <f t="shared" si="11"/>
        <v>-11928.7</v>
      </c>
      <c r="L158" s="41">
        <f t="shared" si="12"/>
        <v>0</v>
      </c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6"/>
      <c r="AC158" s="16"/>
    </row>
    <row r="159" spans="1:29" s="8" customFormat="1" ht="31.5" x14ac:dyDescent="0.2">
      <c r="A159" s="1"/>
      <c r="B159" s="1" t="str">
        <f>'[1]2018'!B208</f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C159" s="2">
        <f>'[1]2018'!C208</f>
        <v>905</v>
      </c>
      <c r="D159" s="3" t="str">
        <f>'[1]2018'!D208</f>
        <v>07</v>
      </c>
      <c r="E159" s="3" t="str">
        <f>'[1]2018'!E208</f>
        <v>01</v>
      </c>
      <c r="F159" s="2" t="str">
        <f>'[1]2018'!F208</f>
        <v>62 1 06 L1590</v>
      </c>
      <c r="G159" s="4">
        <v>400</v>
      </c>
      <c r="H159" s="4" t="str">
        <f>'[1]2018'!H208</f>
        <v>18-В95</v>
      </c>
      <c r="I159" s="41">
        <v>11928.7</v>
      </c>
      <c r="J159" s="47">
        <v>0</v>
      </c>
      <c r="K159" s="41">
        <f t="shared" si="11"/>
        <v>-11928.7</v>
      </c>
      <c r="L159" s="41">
        <f t="shared" si="12"/>
        <v>0</v>
      </c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6"/>
      <c r="AC159" s="16"/>
    </row>
    <row r="160" spans="1:29" ht="15.75" x14ac:dyDescent="0.2">
      <c r="A160" s="51"/>
      <c r="B160" s="26" t="s">
        <v>142</v>
      </c>
      <c r="C160" s="68">
        <v>905</v>
      </c>
      <c r="D160" s="69" t="s">
        <v>13</v>
      </c>
      <c r="E160" s="69" t="s">
        <v>19</v>
      </c>
      <c r="F160" s="68" t="s">
        <v>156</v>
      </c>
      <c r="G160" s="63"/>
      <c r="H160" s="63"/>
      <c r="I160" s="42">
        <f>I161+I163</f>
        <v>790.3</v>
      </c>
      <c r="J160" s="50">
        <f>J161+J163</f>
        <v>0</v>
      </c>
      <c r="K160" s="42">
        <f t="shared" si="11"/>
        <v>-790.3</v>
      </c>
      <c r="L160" s="42">
        <f t="shared" si="12"/>
        <v>0</v>
      </c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6"/>
      <c r="AC160" s="6"/>
    </row>
    <row r="161" spans="1:29" ht="31.5" x14ac:dyDescent="0.2">
      <c r="A161" s="51"/>
      <c r="B161" s="26" t="s">
        <v>199</v>
      </c>
      <c r="C161" s="68">
        <v>905</v>
      </c>
      <c r="D161" s="69" t="s">
        <v>13</v>
      </c>
      <c r="E161" s="69" t="s">
        <v>19</v>
      </c>
      <c r="F161" s="68" t="s">
        <v>333</v>
      </c>
      <c r="G161" s="63"/>
      <c r="H161" s="63"/>
      <c r="I161" s="42">
        <f>I162</f>
        <v>750.3</v>
      </c>
      <c r="J161" s="50">
        <f>J162</f>
        <v>0</v>
      </c>
      <c r="K161" s="42">
        <f t="shared" si="11"/>
        <v>-750.3</v>
      </c>
      <c r="L161" s="42">
        <f t="shared" si="12"/>
        <v>0</v>
      </c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6"/>
      <c r="AC161" s="6"/>
    </row>
    <row r="162" spans="1:29" ht="15.75" x14ac:dyDescent="0.2">
      <c r="A162" s="51"/>
      <c r="B162" s="26" t="s">
        <v>10</v>
      </c>
      <c r="C162" s="68">
        <v>905</v>
      </c>
      <c r="D162" s="69" t="s">
        <v>13</v>
      </c>
      <c r="E162" s="69" t="s">
        <v>19</v>
      </c>
      <c r="F162" s="68" t="s">
        <v>333</v>
      </c>
      <c r="G162" s="63">
        <v>600</v>
      </c>
      <c r="H162" s="63"/>
      <c r="I162" s="42">
        <v>750.3</v>
      </c>
      <c r="J162" s="50">
        <v>0</v>
      </c>
      <c r="K162" s="42">
        <f t="shared" si="11"/>
        <v>-750.3</v>
      </c>
      <c r="L162" s="42">
        <f t="shared" si="12"/>
        <v>0</v>
      </c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6"/>
      <c r="AC162" s="6"/>
    </row>
    <row r="163" spans="1:29" ht="31.5" x14ac:dyDescent="0.2">
      <c r="A163" s="51"/>
      <c r="B163" s="26" t="s">
        <v>357</v>
      </c>
      <c r="C163" s="68">
        <v>905</v>
      </c>
      <c r="D163" s="69" t="s">
        <v>13</v>
      </c>
      <c r="E163" s="69" t="s">
        <v>19</v>
      </c>
      <c r="F163" s="68" t="s">
        <v>334</v>
      </c>
      <c r="G163" s="63"/>
      <c r="H163" s="63"/>
      <c r="I163" s="42">
        <f>I164</f>
        <v>40</v>
      </c>
      <c r="J163" s="50">
        <f>J164</f>
        <v>0</v>
      </c>
      <c r="K163" s="42">
        <f t="shared" si="11"/>
        <v>-40</v>
      </c>
      <c r="L163" s="42">
        <f t="shared" si="12"/>
        <v>0</v>
      </c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6"/>
      <c r="AC163" s="6"/>
    </row>
    <row r="164" spans="1:29" ht="15.75" x14ac:dyDescent="0.2">
      <c r="A164" s="51"/>
      <c r="B164" s="26" t="s">
        <v>10</v>
      </c>
      <c r="C164" s="68">
        <v>905</v>
      </c>
      <c r="D164" s="69" t="s">
        <v>13</v>
      </c>
      <c r="E164" s="69" t="s">
        <v>19</v>
      </c>
      <c r="F164" s="68" t="s">
        <v>334</v>
      </c>
      <c r="G164" s="63">
        <v>600</v>
      </c>
      <c r="H164" s="63"/>
      <c r="I164" s="42">
        <v>40</v>
      </c>
      <c r="J164" s="50">
        <v>0</v>
      </c>
      <c r="K164" s="42">
        <f t="shared" si="11"/>
        <v>-40</v>
      </c>
      <c r="L164" s="42">
        <f t="shared" si="12"/>
        <v>0</v>
      </c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6"/>
      <c r="AC164" s="6"/>
    </row>
    <row r="165" spans="1:29" ht="31.5" x14ac:dyDescent="0.2">
      <c r="A165" s="51"/>
      <c r="B165" s="1" t="s">
        <v>69</v>
      </c>
      <c r="C165" s="68">
        <v>905</v>
      </c>
      <c r="D165" s="69" t="s">
        <v>13</v>
      </c>
      <c r="E165" s="69" t="s">
        <v>19</v>
      </c>
      <c r="F165" s="68" t="s">
        <v>158</v>
      </c>
      <c r="G165" s="63"/>
      <c r="H165" s="63"/>
      <c r="I165" s="42">
        <f>I166</f>
        <v>98</v>
      </c>
      <c r="J165" s="50">
        <f>J166</f>
        <v>90.78</v>
      </c>
      <c r="K165" s="42">
        <f>J165-I165</f>
        <v>-7.2199999999999989</v>
      </c>
      <c r="L165" s="42">
        <f>J165/I165*100</f>
        <v>92.632653061224488</v>
      </c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6"/>
      <c r="AC165" s="6"/>
    </row>
    <row r="166" spans="1:29" ht="31.5" x14ac:dyDescent="0.2">
      <c r="A166" s="51"/>
      <c r="B166" s="1" t="s">
        <v>160</v>
      </c>
      <c r="C166" s="68">
        <v>905</v>
      </c>
      <c r="D166" s="69" t="s">
        <v>13</v>
      </c>
      <c r="E166" s="69" t="s">
        <v>19</v>
      </c>
      <c r="F166" s="68" t="s">
        <v>159</v>
      </c>
      <c r="G166" s="63"/>
      <c r="H166" s="63"/>
      <c r="I166" s="42">
        <f>I167</f>
        <v>98</v>
      </c>
      <c r="J166" s="50">
        <f>J167</f>
        <v>90.78</v>
      </c>
      <c r="K166" s="42">
        <f>J166-I166</f>
        <v>-7.2199999999999989</v>
      </c>
      <c r="L166" s="42">
        <f>J166/I166*100</f>
        <v>92.632653061224488</v>
      </c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6"/>
      <c r="AC166" s="6"/>
    </row>
    <row r="167" spans="1:29" ht="31.5" x14ac:dyDescent="0.2">
      <c r="A167" s="51"/>
      <c r="B167" s="1" t="s">
        <v>14</v>
      </c>
      <c r="C167" s="68">
        <v>905</v>
      </c>
      <c r="D167" s="69" t="s">
        <v>13</v>
      </c>
      <c r="E167" s="69" t="s">
        <v>19</v>
      </c>
      <c r="F167" s="68" t="s">
        <v>159</v>
      </c>
      <c r="G167" s="63">
        <v>600</v>
      </c>
      <c r="H167" s="63"/>
      <c r="I167" s="42">
        <v>98</v>
      </c>
      <c r="J167" s="50">
        <v>90.78</v>
      </c>
      <c r="K167" s="42">
        <f>J167-I167</f>
        <v>-7.2199999999999989</v>
      </c>
      <c r="L167" s="42">
        <f>J167/I167*100</f>
        <v>92.632653061224488</v>
      </c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6"/>
      <c r="AC167" s="6"/>
    </row>
    <row r="168" spans="1:29" ht="15.75" x14ac:dyDescent="0.2">
      <c r="A168" s="38" t="s">
        <v>0</v>
      </c>
      <c r="B168" s="1" t="s">
        <v>32</v>
      </c>
      <c r="C168" s="2">
        <v>905</v>
      </c>
      <c r="D168" s="2" t="s">
        <v>13</v>
      </c>
      <c r="E168" s="2" t="s">
        <v>24</v>
      </c>
      <c r="F168" s="2" t="s">
        <v>0</v>
      </c>
      <c r="G168" s="4" t="s">
        <v>0</v>
      </c>
      <c r="H168" s="4"/>
      <c r="I168" s="41">
        <f>I169+I196+I199+I202+I205</f>
        <v>249917.69999999998</v>
      </c>
      <c r="J168" s="47">
        <f>J169+J196+J199+J205+J202</f>
        <v>59763.335999999996</v>
      </c>
      <c r="K168" s="41">
        <f t="shared" si="11"/>
        <v>-190154.364</v>
      </c>
      <c r="L168" s="41">
        <f t="shared" si="12"/>
        <v>23.913206627621815</v>
      </c>
      <c r="M168" s="31"/>
      <c r="N168" s="31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6"/>
      <c r="AC168" s="6"/>
    </row>
    <row r="169" spans="1:29" ht="15.75" x14ac:dyDescent="0.2">
      <c r="A169" s="38" t="s">
        <v>0</v>
      </c>
      <c r="B169" s="27" t="s">
        <v>86</v>
      </c>
      <c r="C169" s="2">
        <v>905</v>
      </c>
      <c r="D169" s="2" t="s">
        <v>13</v>
      </c>
      <c r="E169" s="2" t="s">
        <v>24</v>
      </c>
      <c r="F169" s="2" t="s">
        <v>181</v>
      </c>
      <c r="G169" s="4" t="s">
        <v>0</v>
      </c>
      <c r="H169" s="4"/>
      <c r="I169" s="41">
        <f>I170</f>
        <v>248985.99999999997</v>
      </c>
      <c r="J169" s="47">
        <f>J170</f>
        <v>59743.510999999999</v>
      </c>
      <c r="K169" s="41">
        <f t="shared" si="11"/>
        <v>-189242.48899999997</v>
      </c>
      <c r="L169" s="41">
        <f t="shared" si="12"/>
        <v>23.994727012763772</v>
      </c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6"/>
      <c r="AC169" s="6"/>
    </row>
    <row r="170" spans="1:29" ht="15.75" x14ac:dyDescent="0.2">
      <c r="A170" s="30" t="s">
        <v>0</v>
      </c>
      <c r="B170" s="1" t="s">
        <v>88</v>
      </c>
      <c r="C170" s="2">
        <v>905</v>
      </c>
      <c r="D170" s="2" t="s">
        <v>13</v>
      </c>
      <c r="E170" s="2" t="s">
        <v>24</v>
      </c>
      <c r="F170" s="2" t="s">
        <v>192</v>
      </c>
      <c r="G170" s="4" t="s">
        <v>0</v>
      </c>
      <c r="H170" s="4"/>
      <c r="I170" s="41">
        <f>I171+I173+I184+I191+I193+I182</f>
        <v>248985.99999999997</v>
      </c>
      <c r="J170" s="47">
        <f>J171+J173+J184+J191+J193</f>
        <v>59743.510999999999</v>
      </c>
      <c r="K170" s="41">
        <f t="shared" si="11"/>
        <v>-189242.48899999997</v>
      </c>
      <c r="L170" s="41">
        <f t="shared" si="12"/>
        <v>23.994727012763772</v>
      </c>
      <c r="M170" s="31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6"/>
      <c r="AC170" s="6"/>
    </row>
    <row r="171" spans="1:29" ht="30.75" customHeight="1" x14ac:dyDescent="0.2">
      <c r="A171" s="30" t="s">
        <v>0</v>
      </c>
      <c r="B171" s="27" t="s">
        <v>191</v>
      </c>
      <c r="C171" s="2">
        <v>905</v>
      </c>
      <c r="D171" s="2" t="s">
        <v>13</v>
      </c>
      <c r="E171" s="2" t="s">
        <v>24</v>
      </c>
      <c r="F171" s="2" t="s">
        <v>193</v>
      </c>
      <c r="G171" s="4" t="s">
        <v>0</v>
      </c>
      <c r="H171" s="4"/>
      <c r="I171" s="41">
        <f>I172</f>
        <v>662.9</v>
      </c>
      <c r="J171" s="47">
        <f>J172</f>
        <v>170.048</v>
      </c>
      <c r="K171" s="41">
        <f t="shared" si="11"/>
        <v>-492.85199999999998</v>
      </c>
      <c r="L171" s="41">
        <f t="shared" si="12"/>
        <v>25.652134560265498</v>
      </c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6"/>
      <c r="AC171" s="6"/>
    </row>
    <row r="172" spans="1:29" ht="31.5" x14ac:dyDescent="0.2">
      <c r="A172" s="38" t="s">
        <v>0</v>
      </c>
      <c r="B172" s="1" t="s">
        <v>14</v>
      </c>
      <c r="C172" s="2">
        <v>905</v>
      </c>
      <c r="D172" s="2" t="s">
        <v>13</v>
      </c>
      <c r="E172" s="2" t="s">
        <v>24</v>
      </c>
      <c r="F172" s="2" t="s">
        <v>193</v>
      </c>
      <c r="G172" s="4">
        <v>600</v>
      </c>
      <c r="H172" s="4"/>
      <c r="I172" s="41">
        <v>662.9</v>
      </c>
      <c r="J172" s="47">
        <v>170.048</v>
      </c>
      <c r="K172" s="41">
        <f t="shared" si="11"/>
        <v>-492.85199999999998</v>
      </c>
      <c r="L172" s="41">
        <f t="shared" si="12"/>
        <v>25.652134560265498</v>
      </c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6"/>
      <c r="AC172" s="6"/>
    </row>
    <row r="173" spans="1:29" ht="15.75" x14ac:dyDescent="0.2">
      <c r="A173" s="38"/>
      <c r="B173" s="1" t="s">
        <v>195</v>
      </c>
      <c r="C173" s="2">
        <v>905</v>
      </c>
      <c r="D173" s="2" t="s">
        <v>13</v>
      </c>
      <c r="E173" s="2" t="s">
        <v>24</v>
      </c>
      <c r="F173" s="2" t="s">
        <v>296</v>
      </c>
      <c r="G173" s="4"/>
      <c r="H173" s="4"/>
      <c r="I173" s="41">
        <f>I174+I176+I178+I180</f>
        <v>27435.399999999998</v>
      </c>
      <c r="J173" s="47">
        <f>J174+J176+J178+J180+J182</f>
        <v>2677.3959999999997</v>
      </c>
      <c r="K173" s="41">
        <f t="shared" si="11"/>
        <v>-24758.003999999997</v>
      </c>
      <c r="L173" s="41">
        <f t="shared" si="12"/>
        <v>9.7589100213592648</v>
      </c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6"/>
      <c r="AC173" s="6"/>
    </row>
    <row r="174" spans="1:29" ht="15.75" x14ac:dyDescent="0.2">
      <c r="A174" s="38"/>
      <c r="B174" s="1" t="s">
        <v>138</v>
      </c>
      <c r="C174" s="2">
        <v>905</v>
      </c>
      <c r="D174" s="2" t="s">
        <v>13</v>
      </c>
      <c r="E174" s="2" t="s">
        <v>24</v>
      </c>
      <c r="F174" s="2" t="s">
        <v>297</v>
      </c>
      <c r="G174" s="4"/>
      <c r="H174" s="4"/>
      <c r="I174" s="41">
        <f>I175</f>
        <v>5965.8</v>
      </c>
      <c r="J174" s="47">
        <f>J175</f>
        <v>1156.991</v>
      </c>
      <c r="K174" s="41">
        <f t="shared" si="11"/>
        <v>-4808.8090000000002</v>
      </c>
      <c r="L174" s="41">
        <f t="shared" si="12"/>
        <v>19.393727580542425</v>
      </c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6"/>
      <c r="AC174" s="6"/>
    </row>
    <row r="175" spans="1:29" ht="31.5" x14ac:dyDescent="0.2">
      <c r="A175" s="38"/>
      <c r="B175" s="1" t="s">
        <v>14</v>
      </c>
      <c r="C175" s="2">
        <v>905</v>
      </c>
      <c r="D175" s="2" t="s">
        <v>13</v>
      </c>
      <c r="E175" s="2" t="s">
        <v>24</v>
      </c>
      <c r="F175" s="2" t="s">
        <v>297</v>
      </c>
      <c r="G175" s="4">
        <v>600</v>
      </c>
      <c r="H175" s="4"/>
      <c r="I175" s="41">
        <v>5965.8</v>
      </c>
      <c r="J175" s="47">
        <v>1156.991</v>
      </c>
      <c r="K175" s="41">
        <f t="shared" si="11"/>
        <v>-4808.8090000000002</v>
      </c>
      <c r="L175" s="41">
        <f t="shared" si="12"/>
        <v>19.393727580542425</v>
      </c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6"/>
      <c r="AC175" s="6"/>
    </row>
    <row r="176" spans="1:29" ht="31.5" x14ac:dyDescent="0.2">
      <c r="A176" s="38"/>
      <c r="B176" s="1" t="s">
        <v>404</v>
      </c>
      <c r="C176" s="2">
        <v>905</v>
      </c>
      <c r="D176" s="2" t="s">
        <v>13</v>
      </c>
      <c r="E176" s="2" t="s">
        <v>24</v>
      </c>
      <c r="F176" s="2" t="s">
        <v>298</v>
      </c>
      <c r="G176" s="4"/>
      <c r="H176" s="4"/>
      <c r="I176" s="41">
        <f>I177</f>
        <v>21364.6</v>
      </c>
      <c r="J176" s="47">
        <f>J177</f>
        <v>1520.405</v>
      </c>
      <c r="K176" s="41">
        <f t="shared" si="11"/>
        <v>-19844.195</v>
      </c>
      <c r="L176" s="41">
        <f t="shared" si="12"/>
        <v>7.1164683635546648</v>
      </c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6"/>
      <c r="AC176" s="6"/>
    </row>
    <row r="177" spans="1:29" ht="31.5" x14ac:dyDescent="0.2">
      <c r="A177" s="38"/>
      <c r="B177" s="1" t="s">
        <v>14</v>
      </c>
      <c r="C177" s="2">
        <v>905</v>
      </c>
      <c r="D177" s="2" t="s">
        <v>13</v>
      </c>
      <c r="E177" s="2" t="s">
        <v>24</v>
      </c>
      <c r="F177" s="2" t="s">
        <v>298</v>
      </c>
      <c r="G177" s="4">
        <v>600</v>
      </c>
      <c r="H177" s="4"/>
      <c r="I177" s="41">
        <v>21364.6</v>
      </c>
      <c r="J177" s="47">
        <v>1520.405</v>
      </c>
      <c r="K177" s="41">
        <f t="shared" si="11"/>
        <v>-19844.195</v>
      </c>
      <c r="L177" s="41">
        <f t="shared" si="12"/>
        <v>7.1164683635546648</v>
      </c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6"/>
      <c r="AC177" s="6"/>
    </row>
    <row r="178" spans="1:29" ht="35.25" customHeight="1" x14ac:dyDescent="0.2">
      <c r="A178" s="38"/>
      <c r="B178" s="1" t="s">
        <v>405</v>
      </c>
      <c r="C178" s="2">
        <v>905</v>
      </c>
      <c r="D178" s="2" t="s">
        <v>13</v>
      </c>
      <c r="E178" s="2" t="s">
        <v>24</v>
      </c>
      <c r="F178" s="2" t="s">
        <v>300</v>
      </c>
      <c r="G178" s="4"/>
      <c r="H178" s="4"/>
      <c r="I178" s="41">
        <f>I179</f>
        <v>40</v>
      </c>
      <c r="J178" s="47">
        <f>J179</f>
        <v>0</v>
      </c>
      <c r="K178" s="41">
        <f t="shared" si="11"/>
        <v>-40</v>
      </c>
      <c r="L178" s="41">
        <f t="shared" si="12"/>
        <v>0</v>
      </c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6"/>
      <c r="AC178" s="6"/>
    </row>
    <row r="179" spans="1:29" ht="31.5" x14ac:dyDescent="0.2">
      <c r="A179" s="38"/>
      <c r="B179" s="1" t="s">
        <v>14</v>
      </c>
      <c r="C179" s="2">
        <v>905</v>
      </c>
      <c r="D179" s="2" t="s">
        <v>13</v>
      </c>
      <c r="E179" s="2" t="s">
        <v>24</v>
      </c>
      <c r="F179" s="2" t="s">
        <v>300</v>
      </c>
      <c r="G179" s="4">
        <v>600</v>
      </c>
      <c r="H179" s="4"/>
      <c r="I179" s="41">
        <v>40</v>
      </c>
      <c r="J179" s="47">
        <v>0</v>
      </c>
      <c r="K179" s="41">
        <f t="shared" si="11"/>
        <v>-40</v>
      </c>
      <c r="L179" s="41">
        <f t="shared" si="12"/>
        <v>0</v>
      </c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6"/>
      <c r="AC179" s="6"/>
    </row>
    <row r="180" spans="1:29" ht="31.5" x14ac:dyDescent="0.2">
      <c r="A180" s="38"/>
      <c r="B180" s="1" t="s">
        <v>406</v>
      </c>
      <c r="C180" s="2">
        <v>905</v>
      </c>
      <c r="D180" s="2" t="s">
        <v>13</v>
      </c>
      <c r="E180" s="2" t="s">
        <v>24</v>
      </c>
      <c r="F180" s="2" t="s">
        <v>301</v>
      </c>
      <c r="G180" s="4"/>
      <c r="H180" s="4"/>
      <c r="I180" s="41">
        <f>I181</f>
        <v>65</v>
      </c>
      <c r="J180" s="47">
        <f>J181</f>
        <v>0</v>
      </c>
      <c r="K180" s="41">
        <f t="shared" si="11"/>
        <v>-65</v>
      </c>
      <c r="L180" s="41">
        <f t="shared" si="12"/>
        <v>0</v>
      </c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6"/>
      <c r="AC180" s="6"/>
    </row>
    <row r="181" spans="1:29" ht="31.5" x14ac:dyDescent="0.2">
      <c r="A181" s="38"/>
      <c r="B181" s="1" t="s">
        <v>14</v>
      </c>
      <c r="C181" s="2">
        <v>905</v>
      </c>
      <c r="D181" s="2" t="s">
        <v>13</v>
      </c>
      <c r="E181" s="2" t="s">
        <v>24</v>
      </c>
      <c r="F181" s="2" t="s">
        <v>301</v>
      </c>
      <c r="G181" s="4">
        <v>600</v>
      </c>
      <c r="H181" s="4"/>
      <c r="I181" s="41">
        <v>65</v>
      </c>
      <c r="J181" s="47">
        <v>0</v>
      </c>
      <c r="K181" s="41">
        <f t="shared" si="11"/>
        <v>-65</v>
      </c>
      <c r="L181" s="41">
        <f t="shared" si="12"/>
        <v>0</v>
      </c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6"/>
      <c r="AC181" s="6"/>
    </row>
    <row r="182" spans="1:29" ht="35.25" customHeight="1" x14ac:dyDescent="0.2">
      <c r="A182" s="38"/>
      <c r="B182" s="1" t="s">
        <v>407</v>
      </c>
      <c r="C182" s="2">
        <v>905</v>
      </c>
      <c r="D182" s="2" t="s">
        <v>13</v>
      </c>
      <c r="E182" s="2" t="s">
        <v>24</v>
      </c>
      <c r="F182" s="2" t="s">
        <v>400</v>
      </c>
      <c r="G182" s="4"/>
      <c r="H182" s="4"/>
      <c r="I182" s="41">
        <f>I183</f>
        <v>56.8</v>
      </c>
      <c r="J182" s="47">
        <f>J183</f>
        <v>0</v>
      </c>
      <c r="K182" s="41">
        <f t="shared" si="11"/>
        <v>-56.8</v>
      </c>
      <c r="L182" s="41">
        <f t="shared" si="12"/>
        <v>0</v>
      </c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6"/>
      <c r="AC182" s="6"/>
    </row>
    <row r="183" spans="1:29" ht="35.25" customHeight="1" x14ac:dyDescent="0.2">
      <c r="A183" s="38"/>
      <c r="B183" s="1" t="s">
        <v>14</v>
      </c>
      <c r="C183" s="2">
        <v>905</v>
      </c>
      <c r="D183" s="2" t="s">
        <v>13</v>
      </c>
      <c r="E183" s="2" t="s">
        <v>24</v>
      </c>
      <c r="F183" s="2" t="s">
        <v>400</v>
      </c>
      <c r="G183" s="4">
        <v>600</v>
      </c>
      <c r="H183" s="4"/>
      <c r="I183" s="41">
        <v>56.8</v>
      </c>
      <c r="J183" s="47">
        <v>0</v>
      </c>
      <c r="K183" s="41">
        <f t="shared" si="11"/>
        <v>-56.8</v>
      </c>
      <c r="L183" s="41">
        <f t="shared" si="12"/>
        <v>0</v>
      </c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6"/>
      <c r="AC183" s="6"/>
    </row>
    <row r="184" spans="1:29" ht="15.75" x14ac:dyDescent="0.2">
      <c r="A184" s="38"/>
      <c r="B184" s="1" t="s">
        <v>285</v>
      </c>
      <c r="C184" s="2">
        <v>905</v>
      </c>
      <c r="D184" s="2" t="s">
        <v>13</v>
      </c>
      <c r="E184" s="2" t="s">
        <v>24</v>
      </c>
      <c r="F184" s="2" t="s">
        <v>194</v>
      </c>
      <c r="G184" s="4"/>
      <c r="H184" s="4"/>
      <c r="I184" s="41">
        <f>I185+I189+I187</f>
        <v>213867</v>
      </c>
      <c r="J184" s="47">
        <f>J185+J187+J189</f>
        <v>55696.066999999995</v>
      </c>
      <c r="K184" s="41">
        <f t="shared" si="11"/>
        <v>-158170.93300000002</v>
      </c>
      <c r="L184" s="41">
        <f t="shared" si="12"/>
        <v>26.042384753140968</v>
      </c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6"/>
      <c r="AC184" s="6"/>
    </row>
    <row r="185" spans="1:29" ht="31.5" x14ac:dyDescent="0.2">
      <c r="A185" s="38" t="s">
        <v>0</v>
      </c>
      <c r="B185" s="1" t="s">
        <v>73</v>
      </c>
      <c r="C185" s="2">
        <v>905</v>
      </c>
      <c r="D185" s="2" t="s">
        <v>13</v>
      </c>
      <c r="E185" s="2" t="s">
        <v>24</v>
      </c>
      <c r="F185" s="2" t="s">
        <v>302</v>
      </c>
      <c r="G185" s="4" t="s">
        <v>0</v>
      </c>
      <c r="H185" s="4"/>
      <c r="I185" s="41">
        <f>I186</f>
        <v>57956.5</v>
      </c>
      <c r="J185" s="47">
        <f>J186</f>
        <v>17770.960999999999</v>
      </c>
      <c r="K185" s="41">
        <f t="shared" si="11"/>
        <v>-40185.539000000004</v>
      </c>
      <c r="L185" s="41">
        <f t="shared" si="12"/>
        <v>30.66258486968675</v>
      </c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6"/>
      <c r="AC185" s="6"/>
    </row>
    <row r="186" spans="1:29" ht="31.5" x14ac:dyDescent="0.2">
      <c r="A186" s="38" t="s">
        <v>0</v>
      </c>
      <c r="B186" s="1" t="s">
        <v>14</v>
      </c>
      <c r="C186" s="2">
        <v>905</v>
      </c>
      <c r="D186" s="2" t="s">
        <v>13</v>
      </c>
      <c r="E186" s="2" t="s">
        <v>24</v>
      </c>
      <c r="F186" s="2" t="s">
        <v>302</v>
      </c>
      <c r="G186" s="4">
        <v>600</v>
      </c>
      <c r="H186" s="4"/>
      <c r="I186" s="41">
        <v>57956.5</v>
      </c>
      <c r="J186" s="47">
        <v>17770.960999999999</v>
      </c>
      <c r="K186" s="41">
        <f t="shared" si="11"/>
        <v>-40185.539000000004</v>
      </c>
      <c r="L186" s="41">
        <f t="shared" si="12"/>
        <v>30.66258486968675</v>
      </c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6"/>
      <c r="AC186" s="6"/>
    </row>
    <row r="187" spans="1:29" ht="31.5" x14ac:dyDescent="0.2">
      <c r="A187" s="38"/>
      <c r="B187" s="1" t="s">
        <v>426</v>
      </c>
      <c r="C187" s="2">
        <v>905</v>
      </c>
      <c r="D187" s="2" t="s">
        <v>13</v>
      </c>
      <c r="E187" s="2" t="s">
        <v>24</v>
      </c>
      <c r="F187" s="2" t="s">
        <v>433</v>
      </c>
      <c r="G187" s="4"/>
      <c r="H187" s="4"/>
      <c r="I187" s="41">
        <f>I188</f>
        <v>5146.5</v>
      </c>
      <c r="J187" s="47">
        <f>J188</f>
        <v>374.07</v>
      </c>
      <c r="K187" s="41">
        <f t="shared" si="11"/>
        <v>-4772.43</v>
      </c>
      <c r="L187" s="41">
        <f t="shared" si="12"/>
        <v>7.2684348586417951</v>
      </c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6"/>
      <c r="AC187" s="6"/>
    </row>
    <row r="188" spans="1:29" ht="31.5" x14ac:dyDescent="0.2">
      <c r="A188" s="38"/>
      <c r="B188" s="1" t="s">
        <v>14</v>
      </c>
      <c r="C188" s="2">
        <v>905</v>
      </c>
      <c r="D188" s="2" t="s">
        <v>13</v>
      </c>
      <c r="E188" s="2" t="s">
        <v>24</v>
      </c>
      <c r="F188" s="2" t="s">
        <v>433</v>
      </c>
      <c r="G188" s="4">
        <v>600</v>
      </c>
      <c r="H188" s="4"/>
      <c r="I188" s="41">
        <v>5146.5</v>
      </c>
      <c r="J188" s="47">
        <v>374.07</v>
      </c>
      <c r="K188" s="41">
        <f t="shared" si="11"/>
        <v>-4772.43</v>
      </c>
      <c r="L188" s="41">
        <f t="shared" si="12"/>
        <v>7.2684348586417951</v>
      </c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6"/>
      <c r="AC188" s="6"/>
    </row>
    <row r="189" spans="1:29" ht="63" x14ac:dyDescent="0.2">
      <c r="A189" s="38" t="s">
        <v>0</v>
      </c>
      <c r="B189" s="1" t="s">
        <v>196</v>
      </c>
      <c r="C189" s="2">
        <v>905</v>
      </c>
      <c r="D189" s="2" t="s">
        <v>13</v>
      </c>
      <c r="E189" s="2" t="s">
        <v>24</v>
      </c>
      <c r="F189" s="2" t="s">
        <v>303</v>
      </c>
      <c r="G189" s="4" t="s">
        <v>0</v>
      </c>
      <c r="H189" s="4"/>
      <c r="I189" s="41">
        <f>I190</f>
        <v>150764</v>
      </c>
      <c r="J189" s="47">
        <f>J190</f>
        <v>37551.036</v>
      </c>
      <c r="K189" s="41">
        <f t="shared" si="11"/>
        <v>-113212.96400000001</v>
      </c>
      <c r="L189" s="41">
        <f t="shared" si="12"/>
        <v>24.907163513836196</v>
      </c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6"/>
      <c r="AC189" s="6"/>
    </row>
    <row r="190" spans="1:29" ht="31.5" x14ac:dyDescent="0.2">
      <c r="A190" s="38"/>
      <c r="B190" s="1" t="s">
        <v>14</v>
      </c>
      <c r="C190" s="2">
        <v>905</v>
      </c>
      <c r="D190" s="2" t="s">
        <v>13</v>
      </c>
      <c r="E190" s="2" t="s">
        <v>24</v>
      </c>
      <c r="F190" s="2" t="s">
        <v>303</v>
      </c>
      <c r="G190" s="4">
        <v>600</v>
      </c>
      <c r="H190" s="4"/>
      <c r="I190" s="41">
        <v>150764</v>
      </c>
      <c r="J190" s="47">
        <v>37551.036</v>
      </c>
      <c r="K190" s="41">
        <f t="shared" si="11"/>
        <v>-113212.96400000001</v>
      </c>
      <c r="L190" s="41">
        <f t="shared" si="12"/>
        <v>24.907163513836196</v>
      </c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6"/>
      <c r="AC190" s="6"/>
    </row>
    <row r="191" spans="1:29" s="8" customFormat="1" ht="15.75" x14ac:dyDescent="0.2">
      <c r="A191" s="49"/>
      <c r="B191" s="1" t="s">
        <v>135</v>
      </c>
      <c r="C191" s="2">
        <v>905</v>
      </c>
      <c r="D191" s="3" t="s">
        <v>13</v>
      </c>
      <c r="E191" s="3" t="s">
        <v>24</v>
      </c>
      <c r="F191" s="2" t="s">
        <v>304</v>
      </c>
      <c r="G191" s="4"/>
      <c r="H191" s="4"/>
      <c r="I191" s="41">
        <f>I192</f>
        <v>3546.9</v>
      </c>
      <c r="J191" s="47">
        <f>J192</f>
        <v>1200</v>
      </c>
      <c r="K191" s="41">
        <f t="shared" si="11"/>
        <v>-2346.9</v>
      </c>
      <c r="L191" s="41">
        <f t="shared" si="12"/>
        <v>33.83236065296456</v>
      </c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6"/>
      <c r="AC191" s="16"/>
    </row>
    <row r="192" spans="1:29" s="8" customFormat="1" ht="31.5" x14ac:dyDescent="0.2">
      <c r="A192" s="49"/>
      <c r="B192" s="1" t="s">
        <v>14</v>
      </c>
      <c r="C192" s="2">
        <v>905</v>
      </c>
      <c r="D192" s="3" t="s">
        <v>13</v>
      </c>
      <c r="E192" s="3" t="s">
        <v>24</v>
      </c>
      <c r="F192" s="2" t="s">
        <v>304</v>
      </c>
      <c r="G192" s="4">
        <v>600</v>
      </c>
      <c r="H192" s="4"/>
      <c r="I192" s="41">
        <v>3546.9</v>
      </c>
      <c r="J192" s="47">
        <v>1200</v>
      </c>
      <c r="K192" s="41">
        <f t="shared" si="11"/>
        <v>-2346.9</v>
      </c>
      <c r="L192" s="41">
        <f t="shared" si="12"/>
        <v>33.83236065296456</v>
      </c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6"/>
      <c r="AC192" s="16"/>
    </row>
    <row r="193" spans="1:29" s="8" customFormat="1" ht="31.5" x14ac:dyDescent="0.2">
      <c r="A193" s="49"/>
      <c r="B193" s="1" t="s">
        <v>337</v>
      </c>
      <c r="C193" s="2">
        <v>905</v>
      </c>
      <c r="D193" s="3" t="s">
        <v>13</v>
      </c>
      <c r="E193" s="3" t="s">
        <v>24</v>
      </c>
      <c r="F193" s="2" t="s">
        <v>335</v>
      </c>
      <c r="G193" s="4"/>
      <c r="H193" s="4"/>
      <c r="I193" s="41">
        <f>I194</f>
        <v>3417</v>
      </c>
      <c r="J193" s="47">
        <f>J194</f>
        <v>0</v>
      </c>
      <c r="K193" s="41">
        <f t="shared" si="11"/>
        <v>-3417</v>
      </c>
      <c r="L193" s="41">
        <f t="shared" si="12"/>
        <v>0</v>
      </c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6"/>
      <c r="AC193" s="16"/>
    </row>
    <row r="194" spans="1:29" s="8" customFormat="1" ht="31.5" x14ac:dyDescent="0.2">
      <c r="A194" s="49"/>
      <c r="B194" s="1" t="s">
        <v>363</v>
      </c>
      <c r="C194" s="2">
        <v>905</v>
      </c>
      <c r="D194" s="2" t="s">
        <v>13</v>
      </c>
      <c r="E194" s="2" t="s">
        <v>24</v>
      </c>
      <c r="F194" s="2" t="s">
        <v>370</v>
      </c>
      <c r="G194" s="4"/>
      <c r="H194" s="4"/>
      <c r="I194" s="41">
        <f>I195</f>
        <v>3417</v>
      </c>
      <c r="J194" s="47">
        <f>J195</f>
        <v>0</v>
      </c>
      <c r="K194" s="41">
        <f t="shared" si="11"/>
        <v>-3417</v>
      </c>
      <c r="L194" s="41">
        <f t="shared" si="12"/>
        <v>0</v>
      </c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6"/>
      <c r="AC194" s="16"/>
    </row>
    <row r="195" spans="1:29" s="8" customFormat="1" ht="30.75" customHeight="1" x14ac:dyDescent="0.2">
      <c r="A195" s="49"/>
      <c r="B195" s="1" t="s">
        <v>14</v>
      </c>
      <c r="C195" s="2">
        <v>905</v>
      </c>
      <c r="D195" s="2" t="s">
        <v>13</v>
      </c>
      <c r="E195" s="2" t="s">
        <v>24</v>
      </c>
      <c r="F195" s="2" t="s">
        <v>370</v>
      </c>
      <c r="G195" s="4">
        <v>600</v>
      </c>
      <c r="H195" s="4"/>
      <c r="I195" s="41">
        <v>3417</v>
      </c>
      <c r="J195" s="47">
        <v>0</v>
      </c>
      <c r="K195" s="41">
        <f t="shared" si="11"/>
        <v>-3417</v>
      </c>
      <c r="L195" s="41">
        <f t="shared" si="12"/>
        <v>0</v>
      </c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6"/>
      <c r="AC195" s="16"/>
    </row>
    <row r="196" spans="1:29" ht="31.5" x14ac:dyDescent="0.2">
      <c r="A196" s="38"/>
      <c r="B196" s="27" t="s">
        <v>69</v>
      </c>
      <c r="C196" s="2">
        <v>905</v>
      </c>
      <c r="D196" s="3" t="s">
        <v>13</v>
      </c>
      <c r="E196" s="3" t="s">
        <v>24</v>
      </c>
      <c r="F196" s="2" t="s">
        <v>158</v>
      </c>
      <c r="G196" s="4" t="s">
        <v>0</v>
      </c>
      <c r="H196" s="4"/>
      <c r="I196" s="41">
        <f>I197</f>
        <v>796.7</v>
      </c>
      <c r="J196" s="47">
        <f>J197</f>
        <v>19.824999999999999</v>
      </c>
      <c r="K196" s="41">
        <f t="shared" si="11"/>
        <v>-776.875</v>
      </c>
      <c r="L196" s="41">
        <f t="shared" si="12"/>
        <v>2.4883896071294083</v>
      </c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1:29" ht="34.5" customHeight="1" x14ac:dyDescent="0.2">
      <c r="A197" s="38"/>
      <c r="B197" s="1" t="s">
        <v>160</v>
      </c>
      <c r="C197" s="2">
        <v>905</v>
      </c>
      <c r="D197" s="3" t="s">
        <v>13</v>
      </c>
      <c r="E197" s="3" t="s">
        <v>24</v>
      </c>
      <c r="F197" s="2" t="s">
        <v>159</v>
      </c>
      <c r="G197" s="4" t="s">
        <v>0</v>
      </c>
      <c r="H197" s="4"/>
      <c r="I197" s="41">
        <f>I198</f>
        <v>796.7</v>
      </c>
      <c r="J197" s="47">
        <f>J198</f>
        <v>19.824999999999999</v>
      </c>
      <c r="K197" s="41">
        <f t="shared" si="11"/>
        <v>-776.875</v>
      </c>
      <c r="L197" s="41">
        <f t="shared" si="12"/>
        <v>2.4883896071294083</v>
      </c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1:29" ht="31.5" x14ac:dyDescent="0.2">
      <c r="A198" s="38"/>
      <c r="B198" s="1" t="s">
        <v>14</v>
      </c>
      <c r="C198" s="2">
        <v>905</v>
      </c>
      <c r="D198" s="3" t="s">
        <v>13</v>
      </c>
      <c r="E198" s="3" t="s">
        <v>24</v>
      </c>
      <c r="F198" s="2" t="s">
        <v>159</v>
      </c>
      <c r="G198" s="4" t="s">
        <v>15</v>
      </c>
      <c r="H198" s="4"/>
      <c r="I198" s="41">
        <v>796.7</v>
      </c>
      <c r="J198" s="47">
        <v>19.824999999999999</v>
      </c>
      <c r="K198" s="41">
        <f t="shared" si="11"/>
        <v>-776.875</v>
      </c>
      <c r="L198" s="41">
        <f t="shared" si="12"/>
        <v>2.4883896071294083</v>
      </c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1:29" ht="31.5" x14ac:dyDescent="0.2">
      <c r="A199" s="38"/>
      <c r="B199" s="1" t="s">
        <v>128</v>
      </c>
      <c r="C199" s="2">
        <v>905</v>
      </c>
      <c r="D199" s="3" t="s">
        <v>13</v>
      </c>
      <c r="E199" s="3" t="s">
        <v>24</v>
      </c>
      <c r="F199" s="2" t="s">
        <v>197</v>
      </c>
      <c r="G199" s="4"/>
      <c r="H199" s="4"/>
      <c r="I199" s="41">
        <f>I200</f>
        <v>100</v>
      </c>
      <c r="J199" s="47">
        <f>J200</f>
        <v>0</v>
      </c>
      <c r="K199" s="41">
        <f t="shared" si="11"/>
        <v>-100</v>
      </c>
      <c r="L199" s="41">
        <f t="shared" si="12"/>
        <v>0</v>
      </c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1:29" ht="31.5" x14ac:dyDescent="0.2">
      <c r="A200" s="38"/>
      <c r="B200" s="1" t="s">
        <v>129</v>
      </c>
      <c r="C200" s="2">
        <v>905</v>
      </c>
      <c r="D200" s="3" t="s">
        <v>13</v>
      </c>
      <c r="E200" s="3" t="s">
        <v>24</v>
      </c>
      <c r="F200" s="2" t="s">
        <v>198</v>
      </c>
      <c r="G200" s="4"/>
      <c r="H200" s="4"/>
      <c r="I200" s="41">
        <f>I201</f>
        <v>100</v>
      </c>
      <c r="J200" s="47">
        <f>J201</f>
        <v>0</v>
      </c>
      <c r="K200" s="41">
        <f t="shared" si="11"/>
        <v>-100</v>
      </c>
      <c r="L200" s="41">
        <f t="shared" si="12"/>
        <v>0</v>
      </c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1:29" ht="31.5" x14ac:dyDescent="0.2">
      <c r="A201" s="38"/>
      <c r="B201" s="1" t="s">
        <v>14</v>
      </c>
      <c r="C201" s="2">
        <v>905</v>
      </c>
      <c r="D201" s="3" t="s">
        <v>13</v>
      </c>
      <c r="E201" s="3" t="s">
        <v>24</v>
      </c>
      <c r="F201" s="2" t="s">
        <v>198</v>
      </c>
      <c r="G201" s="4">
        <v>600</v>
      </c>
      <c r="H201" s="4"/>
      <c r="I201" s="41">
        <v>100</v>
      </c>
      <c r="J201" s="47">
        <v>0</v>
      </c>
      <c r="K201" s="41">
        <f t="shared" si="11"/>
        <v>-100</v>
      </c>
      <c r="L201" s="41">
        <f t="shared" si="12"/>
        <v>0</v>
      </c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1:29" ht="31.5" x14ac:dyDescent="0.2">
      <c r="A202" s="38"/>
      <c r="B202" s="1" t="s">
        <v>343</v>
      </c>
      <c r="C202" s="2">
        <v>905</v>
      </c>
      <c r="D202" s="3" t="s">
        <v>13</v>
      </c>
      <c r="E202" s="3" t="s">
        <v>24</v>
      </c>
      <c r="F202" s="2" t="s">
        <v>342</v>
      </c>
      <c r="G202" s="4"/>
      <c r="H202" s="4"/>
      <c r="I202" s="41">
        <f>I203</f>
        <v>5</v>
      </c>
      <c r="J202" s="47">
        <f>J203</f>
        <v>0</v>
      </c>
      <c r="K202" s="41">
        <f t="shared" si="11"/>
        <v>-5</v>
      </c>
      <c r="L202" s="41">
        <f t="shared" si="12"/>
        <v>0</v>
      </c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1:29" ht="15.75" x14ac:dyDescent="0.2">
      <c r="A203" s="38"/>
      <c r="B203" s="1" t="s">
        <v>349</v>
      </c>
      <c r="C203" s="2">
        <v>905</v>
      </c>
      <c r="D203" s="3" t="s">
        <v>13</v>
      </c>
      <c r="E203" s="3" t="s">
        <v>24</v>
      </c>
      <c r="F203" s="2" t="s">
        <v>348</v>
      </c>
      <c r="G203" s="4"/>
      <c r="H203" s="4"/>
      <c r="I203" s="41">
        <f>I204</f>
        <v>5</v>
      </c>
      <c r="J203" s="47">
        <f>J204</f>
        <v>0</v>
      </c>
      <c r="K203" s="41">
        <f t="shared" si="11"/>
        <v>-5</v>
      </c>
      <c r="L203" s="41">
        <f t="shared" si="12"/>
        <v>0</v>
      </c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1:29" ht="31.5" x14ac:dyDescent="0.2">
      <c r="A204" s="38"/>
      <c r="B204" s="1" t="s">
        <v>14</v>
      </c>
      <c r="C204" s="2">
        <v>905</v>
      </c>
      <c r="D204" s="3" t="s">
        <v>13</v>
      </c>
      <c r="E204" s="3" t="s">
        <v>24</v>
      </c>
      <c r="F204" s="2" t="s">
        <v>348</v>
      </c>
      <c r="G204" s="4">
        <v>600</v>
      </c>
      <c r="H204" s="4"/>
      <c r="I204" s="41">
        <v>5</v>
      </c>
      <c r="J204" s="47">
        <v>0</v>
      </c>
      <c r="K204" s="41">
        <f t="shared" si="11"/>
        <v>-5</v>
      </c>
      <c r="L204" s="41">
        <f t="shared" si="12"/>
        <v>0</v>
      </c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1:29" ht="31.5" x14ac:dyDescent="0.2">
      <c r="A205" s="38"/>
      <c r="B205" s="1" t="s">
        <v>82</v>
      </c>
      <c r="C205" s="2">
        <v>905</v>
      </c>
      <c r="D205" s="3" t="s">
        <v>13</v>
      </c>
      <c r="E205" s="3" t="s">
        <v>24</v>
      </c>
      <c r="F205" s="2" t="s">
        <v>175</v>
      </c>
      <c r="G205" s="4"/>
      <c r="H205" s="4"/>
      <c r="I205" s="41">
        <f>I206</f>
        <v>30</v>
      </c>
      <c r="J205" s="47">
        <f>J206</f>
        <v>0</v>
      </c>
      <c r="K205" s="41">
        <f t="shared" si="11"/>
        <v>-30</v>
      </c>
      <c r="L205" s="41">
        <f t="shared" si="12"/>
        <v>0</v>
      </c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1:29" ht="31.5" x14ac:dyDescent="0.2">
      <c r="A206" s="38"/>
      <c r="B206" s="1" t="s">
        <v>368</v>
      </c>
      <c r="C206" s="2">
        <v>905</v>
      </c>
      <c r="D206" s="3" t="s">
        <v>13</v>
      </c>
      <c r="E206" s="3" t="s">
        <v>24</v>
      </c>
      <c r="F206" s="2" t="s">
        <v>365</v>
      </c>
      <c r="G206" s="4"/>
      <c r="H206" s="4"/>
      <c r="I206" s="41">
        <f>I207</f>
        <v>30</v>
      </c>
      <c r="J206" s="47">
        <f>J207</f>
        <v>0</v>
      </c>
      <c r="K206" s="41">
        <f t="shared" si="11"/>
        <v>-30</v>
      </c>
      <c r="L206" s="41">
        <f t="shared" si="12"/>
        <v>0</v>
      </c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1:29" ht="31.5" x14ac:dyDescent="0.2">
      <c r="A207" s="38"/>
      <c r="B207" s="1" t="s">
        <v>14</v>
      </c>
      <c r="C207" s="2">
        <v>905</v>
      </c>
      <c r="D207" s="3" t="s">
        <v>13</v>
      </c>
      <c r="E207" s="3" t="s">
        <v>24</v>
      </c>
      <c r="F207" s="2" t="s">
        <v>365</v>
      </c>
      <c r="G207" s="4">
        <v>600</v>
      </c>
      <c r="H207" s="4"/>
      <c r="I207" s="41">
        <v>30</v>
      </c>
      <c r="J207" s="47">
        <v>0</v>
      </c>
      <c r="K207" s="41">
        <f t="shared" si="11"/>
        <v>-30</v>
      </c>
      <c r="L207" s="41">
        <f t="shared" si="12"/>
        <v>0</v>
      </c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1:29" ht="15.75" x14ac:dyDescent="0.2">
      <c r="A208" s="38"/>
      <c r="B208" s="1" t="s">
        <v>366</v>
      </c>
      <c r="C208" s="2">
        <v>905</v>
      </c>
      <c r="D208" s="2" t="s">
        <v>13</v>
      </c>
      <c r="E208" s="3" t="s">
        <v>25</v>
      </c>
      <c r="F208" s="2"/>
      <c r="G208" s="4"/>
      <c r="H208" s="4"/>
      <c r="I208" s="41">
        <f>I210+I229</f>
        <v>19142.2</v>
      </c>
      <c r="J208" s="47">
        <f>J209+J229</f>
        <v>4474.5340000000006</v>
      </c>
      <c r="K208" s="41">
        <f t="shared" si="11"/>
        <v>-14667.666000000001</v>
      </c>
      <c r="L208" s="41">
        <f t="shared" si="12"/>
        <v>23.375233776681888</v>
      </c>
      <c r="M208" s="32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1:29" ht="15.75" x14ac:dyDescent="0.2">
      <c r="A209" s="38"/>
      <c r="B209" s="27" t="s">
        <v>86</v>
      </c>
      <c r="C209" s="2">
        <v>905</v>
      </c>
      <c r="D209" s="2" t="s">
        <v>13</v>
      </c>
      <c r="E209" s="3" t="s">
        <v>25</v>
      </c>
      <c r="F209" s="2" t="s">
        <v>181</v>
      </c>
      <c r="G209" s="4"/>
      <c r="H209" s="4"/>
      <c r="I209" s="41">
        <f>I210</f>
        <v>19138.2</v>
      </c>
      <c r="J209" s="47">
        <f>J210</f>
        <v>4472.5420000000004</v>
      </c>
      <c r="K209" s="41">
        <f t="shared" si="11"/>
        <v>-14665.657999999999</v>
      </c>
      <c r="L209" s="41">
        <f t="shared" si="12"/>
        <v>23.369710840099906</v>
      </c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1:29" ht="15.75" x14ac:dyDescent="0.2">
      <c r="A210" s="38"/>
      <c r="B210" s="27" t="s">
        <v>89</v>
      </c>
      <c r="C210" s="2">
        <v>905</v>
      </c>
      <c r="D210" s="2" t="s">
        <v>13</v>
      </c>
      <c r="E210" s="3" t="s">
        <v>25</v>
      </c>
      <c r="F210" s="2" t="s">
        <v>201</v>
      </c>
      <c r="G210" s="4"/>
      <c r="H210" s="4"/>
      <c r="I210" s="41">
        <f>I211+I213+I218+I227</f>
        <v>19138.2</v>
      </c>
      <c r="J210" s="47">
        <f>J211+J213+J218+J227</f>
        <v>4472.5420000000004</v>
      </c>
      <c r="K210" s="41">
        <f t="shared" ref="K210:K273" si="13">SUM(J210-I210)</f>
        <v>-14665.657999999999</v>
      </c>
      <c r="L210" s="41">
        <f t="shared" ref="L210:L273" si="14">SUM(J210/I210*100)</f>
        <v>23.369710840099906</v>
      </c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1:29" ht="31.5" x14ac:dyDescent="0.2">
      <c r="A211" s="38"/>
      <c r="B211" s="27" t="s">
        <v>203</v>
      </c>
      <c r="C211" s="2">
        <v>905</v>
      </c>
      <c r="D211" s="2" t="s">
        <v>13</v>
      </c>
      <c r="E211" s="3" t="s">
        <v>25</v>
      </c>
      <c r="F211" s="2" t="s">
        <v>202</v>
      </c>
      <c r="G211" s="4"/>
      <c r="H211" s="4"/>
      <c r="I211" s="41">
        <f>I212</f>
        <v>116.4</v>
      </c>
      <c r="J211" s="47">
        <f>J212</f>
        <v>60</v>
      </c>
      <c r="K211" s="41">
        <f t="shared" si="13"/>
        <v>-56.400000000000006</v>
      </c>
      <c r="L211" s="41">
        <f t="shared" si="14"/>
        <v>51.546391752577314</v>
      </c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1:29" ht="31.5" x14ac:dyDescent="0.2">
      <c r="A212" s="38"/>
      <c r="B212" s="1" t="s">
        <v>14</v>
      </c>
      <c r="C212" s="2">
        <v>905</v>
      </c>
      <c r="D212" s="2" t="s">
        <v>13</v>
      </c>
      <c r="E212" s="3" t="s">
        <v>25</v>
      </c>
      <c r="F212" s="2" t="s">
        <v>202</v>
      </c>
      <c r="G212" s="4">
        <v>600</v>
      </c>
      <c r="H212" s="4"/>
      <c r="I212" s="41">
        <v>116.4</v>
      </c>
      <c r="J212" s="47">
        <v>60</v>
      </c>
      <c r="K212" s="41">
        <f t="shared" si="13"/>
        <v>-56.400000000000006</v>
      </c>
      <c r="L212" s="41">
        <f t="shared" si="14"/>
        <v>51.546391752577314</v>
      </c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1:29" ht="15.75" x14ac:dyDescent="0.2">
      <c r="A213" s="38"/>
      <c r="B213" s="1" t="s">
        <v>285</v>
      </c>
      <c r="C213" s="2">
        <v>905</v>
      </c>
      <c r="D213" s="2" t="s">
        <v>13</v>
      </c>
      <c r="E213" s="3" t="s">
        <v>25</v>
      </c>
      <c r="F213" s="2" t="s">
        <v>336</v>
      </c>
      <c r="G213" s="4"/>
      <c r="H213" s="4"/>
      <c r="I213" s="41">
        <f>I214+I216</f>
        <v>13884.800000000001</v>
      </c>
      <c r="J213" s="47">
        <f>J214+J216</f>
        <v>3298.279</v>
      </c>
      <c r="K213" s="41">
        <f t="shared" si="13"/>
        <v>-10586.521000000001</v>
      </c>
      <c r="L213" s="41">
        <f t="shared" si="14"/>
        <v>23.754602154874394</v>
      </c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1:29" ht="31.5" x14ac:dyDescent="0.2">
      <c r="A214" s="38"/>
      <c r="B214" s="27" t="s">
        <v>73</v>
      </c>
      <c r="C214" s="2">
        <v>905</v>
      </c>
      <c r="D214" s="2" t="s">
        <v>13</v>
      </c>
      <c r="E214" s="3" t="s">
        <v>25</v>
      </c>
      <c r="F214" s="2" t="s">
        <v>305</v>
      </c>
      <c r="G214" s="4"/>
      <c r="H214" s="4"/>
      <c r="I214" s="41">
        <f>I215</f>
        <v>12257.1</v>
      </c>
      <c r="J214" s="47">
        <f>J215</f>
        <v>3240.01</v>
      </c>
      <c r="K214" s="41">
        <f t="shared" si="13"/>
        <v>-9017.09</v>
      </c>
      <c r="L214" s="41">
        <f t="shared" si="14"/>
        <v>26.433740444313909</v>
      </c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1:29" ht="31.5" x14ac:dyDescent="0.2">
      <c r="A215" s="38"/>
      <c r="B215" s="1" t="s">
        <v>14</v>
      </c>
      <c r="C215" s="2">
        <v>905</v>
      </c>
      <c r="D215" s="2" t="s">
        <v>13</v>
      </c>
      <c r="E215" s="3" t="s">
        <v>25</v>
      </c>
      <c r="F215" s="2" t="s">
        <v>305</v>
      </c>
      <c r="G215" s="4">
        <v>600</v>
      </c>
      <c r="H215" s="4"/>
      <c r="I215" s="41">
        <v>12257.1</v>
      </c>
      <c r="J215" s="47">
        <v>3240.01</v>
      </c>
      <c r="K215" s="41">
        <f t="shared" si="13"/>
        <v>-9017.09</v>
      </c>
      <c r="L215" s="41">
        <f t="shared" si="14"/>
        <v>26.433740444313909</v>
      </c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1:29" ht="31.5" x14ac:dyDescent="0.2">
      <c r="A216" s="38"/>
      <c r="B216" s="1" t="s">
        <v>426</v>
      </c>
      <c r="C216" s="2">
        <v>905</v>
      </c>
      <c r="D216" s="2" t="s">
        <v>13</v>
      </c>
      <c r="E216" s="3" t="s">
        <v>25</v>
      </c>
      <c r="F216" s="2" t="s">
        <v>431</v>
      </c>
      <c r="G216" s="4"/>
      <c r="H216" s="4"/>
      <c r="I216" s="41">
        <f>I217</f>
        <v>1627.7</v>
      </c>
      <c r="J216" s="47">
        <f>J217</f>
        <v>58.268999999999998</v>
      </c>
      <c r="K216" s="41">
        <f t="shared" si="13"/>
        <v>-1569.431</v>
      </c>
      <c r="L216" s="41">
        <f t="shared" si="14"/>
        <v>3.5798365792222153</v>
      </c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spans="1:29" ht="31.5" x14ac:dyDescent="0.2">
      <c r="A217" s="38"/>
      <c r="B217" s="1" t="s">
        <v>14</v>
      </c>
      <c r="C217" s="2">
        <v>905</v>
      </c>
      <c r="D217" s="2" t="s">
        <v>13</v>
      </c>
      <c r="E217" s="3" t="s">
        <v>25</v>
      </c>
      <c r="F217" s="2" t="s">
        <v>431</v>
      </c>
      <c r="G217" s="4">
        <v>600</v>
      </c>
      <c r="H217" s="4"/>
      <c r="I217" s="41">
        <v>1627.7</v>
      </c>
      <c r="J217" s="47">
        <v>58.268999999999998</v>
      </c>
      <c r="K217" s="41">
        <f t="shared" si="13"/>
        <v>-1569.431</v>
      </c>
      <c r="L217" s="41">
        <f t="shared" si="14"/>
        <v>3.5798365792222153</v>
      </c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1:29" ht="15.75" x14ac:dyDescent="0.2">
      <c r="A218" s="38"/>
      <c r="B218" s="1" t="s">
        <v>139</v>
      </c>
      <c r="C218" s="2">
        <v>905</v>
      </c>
      <c r="D218" s="2" t="s">
        <v>13</v>
      </c>
      <c r="E218" s="3" t="s">
        <v>25</v>
      </c>
      <c r="F218" s="2" t="s">
        <v>316</v>
      </c>
      <c r="G218" s="4"/>
      <c r="H218" s="4"/>
      <c r="I218" s="41">
        <f>I219+I221+I223+I225</f>
        <v>4827</v>
      </c>
      <c r="J218" s="47">
        <f>J219+J221+J223+J225</f>
        <v>1021.263</v>
      </c>
      <c r="K218" s="41">
        <f t="shared" si="13"/>
        <v>-3805.7370000000001</v>
      </c>
      <c r="L218" s="41">
        <f t="shared" si="14"/>
        <v>21.15730267246737</v>
      </c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spans="1:29" ht="15.75" x14ac:dyDescent="0.2">
      <c r="A219" s="38"/>
      <c r="B219" s="26" t="s">
        <v>256</v>
      </c>
      <c r="C219" s="2">
        <v>905</v>
      </c>
      <c r="D219" s="2" t="s">
        <v>13</v>
      </c>
      <c r="E219" s="3" t="s">
        <v>25</v>
      </c>
      <c r="F219" s="2" t="s">
        <v>317</v>
      </c>
      <c r="G219" s="4"/>
      <c r="H219" s="4"/>
      <c r="I219" s="41">
        <f>I220</f>
        <v>100</v>
      </c>
      <c r="J219" s="47">
        <f>J220</f>
        <v>12.15</v>
      </c>
      <c r="K219" s="41">
        <f t="shared" si="13"/>
        <v>-87.85</v>
      </c>
      <c r="L219" s="41">
        <f t="shared" si="14"/>
        <v>12.15</v>
      </c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spans="1:29" ht="31.5" x14ac:dyDescent="0.2">
      <c r="A220" s="38"/>
      <c r="B220" s="26" t="s">
        <v>14</v>
      </c>
      <c r="C220" s="2">
        <v>905</v>
      </c>
      <c r="D220" s="2" t="s">
        <v>13</v>
      </c>
      <c r="E220" s="3" t="s">
        <v>25</v>
      </c>
      <c r="F220" s="2" t="s">
        <v>317</v>
      </c>
      <c r="G220" s="4">
        <v>600</v>
      </c>
      <c r="H220" s="4"/>
      <c r="I220" s="41">
        <v>100</v>
      </c>
      <c r="J220" s="47">
        <v>12.15</v>
      </c>
      <c r="K220" s="41">
        <f t="shared" si="13"/>
        <v>-87.85</v>
      </c>
      <c r="L220" s="41">
        <f t="shared" si="14"/>
        <v>12.15</v>
      </c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spans="1:29" ht="15.75" x14ac:dyDescent="0.2">
      <c r="A221" s="38"/>
      <c r="B221" s="26" t="s">
        <v>257</v>
      </c>
      <c r="C221" s="2">
        <v>905</v>
      </c>
      <c r="D221" s="2" t="s">
        <v>13</v>
      </c>
      <c r="E221" s="3" t="s">
        <v>25</v>
      </c>
      <c r="F221" s="2" t="s">
        <v>318</v>
      </c>
      <c r="G221" s="4"/>
      <c r="H221" s="4"/>
      <c r="I221" s="41">
        <f>I222</f>
        <v>2</v>
      </c>
      <c r="J221" s="47">
        <f>J222</f>
        <v>0</v>
      </c>
      <c r="K221" s="41">
        <f t="shared" si="13"/>
        <v>-2</v>
      </c>
      <c r="L221" s="41">
        <f t="shared" si="14"/>
        <v>0</v>
      </c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spans="1:29" ht="31.5" x14ac:dyDescent="0.2">
      <c r="A222" s="38"/>
      <c r="B222" s="26" t="s">
        <v>14</v>
      </c>
      <c r="C222" s="2">
        <v>905</v>
      </c>
      <c r="D222" s="2" t="s">
        <v>13</v>
      </c>
      <c r="E222" s="3" t="s">
        <v>25</v>
      </c>
      <c r="F222" s="2" t="s">
        <v>318</v>
      </c>
      <c r="G222" s="4">
        <v>600</v>
      </c>
      <c r="H222" s="4"/>
      <c r="I222" s="41">
        <v>2</v>
      </c>
      <c r="J222" s="47">
        <v>0</v>
      </c>
      <c r="K222" s="41">
        <f t="shared" si="13"/>
        <v>-2</v>
      </c>
      <c r="L222" s="41">
        <f t="shared" si="14"/>
        <v>0</v>
      </c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spans="1:29" ht="31.5" x14ac:dyDescent="0.2">
      <c r="A223" s="38"/>
      <c r="B223" s="26" t="s">
        <v>408</v>
      </c>
      <c r="C223" s="2">
        <v>905</v>
      </c>
      <c r="D223" s="2" t="s">
        <v>13</v>
      </c>
      <c r="E223" s="3" t="s">
        <v>25</v>
      </c>
      <c r="F223" s="2" t="s">
        <v>319</v>
      </c>
      <c r="G223" s="4"/>
      <c r="H223" s="4"/>
      <c r="I223" s="41">
        <f>I224</f>
        <v>25</v>
      </c>
      <c r="J223" s="47">
        <f>J224</f>
        <v>9.1129999999999995</v>
      </c>
      <c r="K223" s="41">
        <f t="shared" si="13"/>
        <v>-15.887</v>
      </c>
      <c r="L223" s="41">
        <f t="shared" si="14"/>
        <v>36.451999999999998</v>
      </c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spans="1:29" ht="31.5" x14ac:dyDescent="0.2">
      <c r="A224" s="38"/>
      <c r="B224" s="26" t="s">
        <v>14</v>
      </c>
      <c r="C224" s="2">
        <v>905</v>
      </c>
      <c r="D224" s="2" t="s">
        <v>13</v>
      </c>
      <c r="E224" s="3" t="s">
        <v>25</v>
      </c>
      <c r="F224" s="2" t="s">
        <v>319</v>
      </c>
      <c r="G224" s="4">
        <v>600</v>
      </c>
      <c r="H224" s="4"/>
      <c r="I224" s="41">
        <v>25</v>
      </c>
      <c r="J224" s="47">
        <v>9.1129999999999995</v>
      </c>
      <c r="K224" s="41">
        <f t="shared" si="13"/>
        <v>-15.887</v>
      </c>
      <c r="L224" s="41">
        <f t="shared" si="14"/>
        <v>36.451999999999998</v>
      </c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spans="1:29" ht="31.5" x14ac:dyDescent="0.2">
      <c r="A225" s="38"/>
      <c r="B225" s="26" t="s">
        <v>355</v>
      </c>
      <c r="C225" s="2">
        <v>905</v>
      </c>
      <c r="D225" s="2" t="s">
        <v>13</v>
      </c>
      <c r="E225" s="3" t="s">
        <v>25</v>
      </c>
      <c r="F225" s="2" t="s">
        <v>356</v>
      </c>
      <c r="G225" s="4"/>
      <c r="H225" s="4"/>
      <c r="I225" s="41">
        <f>I226</f>
        <v>4700</v>
      </c>
      <c r="J225" s="47">
        <f>J226</f>
        <v>1000</v>
      </c>
      <c r="K225" s="41">
        <f t="shared" si="13"/>
        <v>-3700</v>
      </c>
      <c r="L225" s="41">
        <f t="shared" si="14"/>
        <v>21.276595744680851</v>
      </c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spans="1:29" ht="31.5" x14ac:dyDescent="0.2">
      <c r="A226" s="38"/>
      <c r="B226" s="26" t="s">
        <v>14</v>
      </c>
      <c r="C226" s="2">
        <v>905</v>
      </c>
      <c r="D226" s="2" t="s">
        <v>13</v>
      </c>
      <c r="E226" s="3" t="s">
        <v>25</v>
      </c>
      <c r="F226" s="2" t="s">
        <v>356</v>
      </c>
      <c r="G226" s="4">
        <v>600</v>
      </c>
      <c r="H226" s="4"/>
      <c r="I226" s="41">
        <v>4700</v>
      </c>
      <c r="J226" s="47">
        <v>1000</v>
      </c>
      <c r="K226" s="41">
        <f t="shared" si="13"/>
        <v>-3700</v>
      </c>
      <c r="L226" s="41">
        <f t="shared" si="14"/>
        <v>21.276595744680851</v>
      </c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spans="1:29" ht="15.75" x14ac:dyDescent="0.2">
      <c r="A227" s="38"/>
      <c r="B227" s="1" t="s">
        <v>135</v>
      </c>
      <c r="C227" s="2">
        <v>905</v>
      </c>
      <c r="D227" s="3" t="s">
        <v>13</v>
      </c>
      <c r="E227" s="3" t="s">
        <v>25</v>
      </c>
      <c r="F227" s="2" t="s">
        <v>320</v>
      </c>
      <c r="G227" s="4"/>
      <c r="H227" s="4"/>
      <c r="I227" s="41">
        <f>I228</f>
        <v>310</v>
      </c>
      <c r="J227" s="47">
        <f>J228</f>
        <v>93</v>
      </c>
      <c r="K227" s="41">
        <f t="shared" si="13"/>
        <v>-217</v>
      </c>
      <c r="L227" s="41">
        <f t="shared" si="14"/>
        <v>30</v>
      </c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spans="1:29" ht="33" customHeight="1" x14ac:dyDescent="0.2">
      <c r="A228" s="38"/>
      <c r="B228" s="1" t="s">
        <v>14</v>
      </c>
      <c r="C228" s="2">
        <v>905</v>
      </c>
      <c r="D228" s="3" t="s">
        <v>13</v>
      </c>
      <c r="E228" s="3" t="s">
        <v>25</v>
      </c>
      <c r="F228" s="2" t="s">
        <v>320</v>
      </c>
      <c r="G228" s="4">
        <v>600</v>
      </c>
      <c r="H228" s="4"/>
      <c r="I228" s="41">
        <v>310</v>
      </c>
      <c r="J228" s="47">
        <v>93</v>
      </c>
      <c r="K228" s="41">
        <f t="shared" si="13"/>
        <v>-217</v>
      </c>
      <c r="L228" s="41">
        <f t="shared" si="14"/>
        <v>30</v>
      </c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spans="1:29" ht="31.5" x14ac:dyDescent="0.2">
      <c r="A229" s="38"/>
      <c r="B229" s="27" t="s">
        <v>69</v>
      </c>
      <c r="C229" s="2">
        <v>905</v>
      </c>
      <c r="D229" s="3" t="s">
        <v>13</v>
      </c>
      <c r="E229" s="3" t="s">
        <v>25</v>
      </c>
      <c r="F229" s="2" t="s">
        <v>158</v>
      </c>
      <c r="G229" s="4" t="s">
        <v>0</v>
      </c>
      <c r="H229" s="4"/>
      <c r="I229" s="41">
        <f>I230</f>
        <v>4</v>
      </c>
      <c r="J229" s="47">
        <f>J230</f>
        <v>1.992</v>
      </c>
      <c r="K229" s="41">
        <f t="shared" si="13"/>
        <v>-2.008</v>
      </c>
      <c r="L229" s="41">
        <f t="shared" si="14"/>
        <v>49.8</v>
      </c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spans="1:29" ht="31.5" x14ac:dyDescent="0.2">
      <c r="A230" s="38"/>
      <c r="B230" s="1" t="s">
        <v>160</v>
      </c>
      <c r="C230" s="2">
        <v>905</v>
      </c>
      <c r="D230" s="3" t="s">
        <v>13</v>
      </c>
      <c r="E230" s="3" t="s">
        <v>25</v>
      </c>
      <c r="F230" s="2" t="s">
        <v>159</v>
      </c>
      <c r="G230" s="4" t="s">
        <v>0</v>
      </c>
      <c r="H230" s="4"/>
      <c r="I230" s="41">
        <f>I231</f>
        <v>4</v>
      </c>
      <c r="J230" s="47">
        <f>J231</f>
        <v>1.992</v>
      </c>
      <c r="K230" s="41">
        <f t="shared" si="13"/>
        <v>-2.008</v>
      </c>
      <c r="L230" s="41">
        <f t="shared" si="14"/>
        <v>49.8</v>
      </c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 spans="1:29" ht="31.5" x14ac:dyDescent="0.2">
      <c r="A231" s="38"/>
      <c r="B231" s="1" t="s">
        <v>14</v>
      </c>
      <c r="C231" s="2">
        <v>905</v>
      </c>
      <c r="D231" s="3" t="s">
        <v>13</v>
      </c>
      <c r="E231" s="3" t="s">
        <v>25</v>
      </c>
      <c r="F231" s="2" t="s">
        <v>159</v>
      </c>
      <c r="G231" s="4" t="s">
        <v>15</v>
      </c>
      <c r="H231" s="4"/>
      <c r="I231" s="41">
        <v>4</v>
      </c>
      <c r="J231" s="47">
        <v>1.992</v>
      </c>
      <c r="K231" s="41">
        <f t="shared" si="13"/>
        <v>-2.008</v>
      </c>
      <c r="L231" s="41">
        <f t="shared" si="14"/>
        <v>49.8</v>
      </c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spans="1:29" ht="15.75" x14ac:dyDescent="0.2">
      <c r="A232" s="38"/>
      <c r="B232" s="1" t="s">
        <v>41</v>
      </c>
      <c r="C232" s="2">
        <v>905</v>
      </c>
      <c r="D232" s="3" t="s">
        <v>13</v>
      </c>
      <c r="E232" s="3" t="s">
        <v>13</v>
      </c>
      <c r="F232" s="2"/>
      <c r="G232" s="4"/>
      <c r="H232" s="4"/>
      <c r="I232" s="41">
        <f t="shared" ref="I232:I235" si="15">I233</f>
        <v>1144.0999999999999</v>
      </c>
      <c r="J232" s="47">
        <f>J233</f>
        <v>0</v>
      </c>
      <c r="K232" s="41">
        <f t="shared" si="13"/>
        <v>-1144.0999999999999</v>
      </c>
      <c r="L232" s="41">
        <f t="shared" si="14"/>
        <v>0</v>
      </c>
      <c r="M232" s="32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spans="1:29" ht="15.75" x14ac:dyDescent="0.2">
      <c r="A233" s="38" t="s">
        <v>0</v>
      </c>
      <c r="B233" s="27" t="s">
        <v>86</v>
      </c>
      <c r="C233" s="2">
        <v>905</v>
      </c>
      <c r="D233" s="2" t="s">
        <v>13</v>
      </c>
      <c r="E233" s="3" t="s">
        <v>13</v>
      </c>
      <c r="F233" s="2" t="s">
        <v>181</v>
      </c>
      <c r="G233" s="4" t="s">
        <v>0</v>
      </c>
      <c r="H233" s="4"/>
      <c r="I233" s="41">
        <f t="shared" si="15"/>
        <v>1144.0999999999999</v>
      </c>
      <c r="J233" s="47">
        <f>J234</f>
        <v>0</v>
      </c>
      <c r="K233" s="41">
        <f t="shared" si="13"/>
        <v>-1144.0999999999999</v>
      </c>
      <c r="L233" s="41">
        <f t="shared" si="14"/>
        <v>0</v>
      </c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spans="1:29" ht="15.75" x14ac:dyDescent="0.2">
      <c r="A234" s="30" t="s">
        <v>0</v>
      </c>
      <c r="B234" s="1" t="s">
        <v>88</v>
      </c>
      <c r="C234" s="2">
        <v>905</v>
      </c>
      <c r="D234" s="2" t="s">
        <v>13</v>
      </c>
      <c r="E234" s="3" t="s">
        <v>13</v>
      </c>
      <c r="F234" s="2" t="s">
        <v>192</v>
      </c>
      <c r="G234" s="4" t="s">
        <v>0</v>
      </c>
      <c r="H234" s="4"/>
      <c r="I234" s="41">
        <f>I235+I237</f>
        <v>1144.0999999999999</v>
      </c>
      <c r="J234" s="47">
        <f>J235</f>
        <v>0</v>
      </c>
      <c r="K234" s="41">
        <f t="shared" si="13"/>
        <v>-1144.0999999999999</v>
      </c>
      <c r="L234" s="41">
        <f t="shared" si="14"/>
        <v>0</v>
      </c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spans="1:29" ht="34.5" customHeight="1" x14ac:dyDescent="0.2">
      <c r="A235" s="38"/>
      <c r="B235" s="1" t="s">
        <v>409</v>
      </c>
      <c r="C235" s="2">
        <v>905</v>
      </c>
      <c r="D235" s="2" t="s">
        <v>13</v>
      </c>
      <c r="E235" s="3" t="s">
        <v>13</v>
      </c>
      <c r="F235" s="2" t="s">
        <v>299</v>
      </c>
      <c r="G235" s="4" t="s">
        <v>0</v>
      </c>
      <c r="H235" s="4"/>
      <c r="I235" s="41">
        <f t="shared" si="15"/>
        <v>218</v>
      </c>
      <c r="J235" s="47">
        <f>J236</f>
        <v>0</v>
      </c>
      <c r="K235" s="41">
        <f t="shared" si="13"/>
        <v>-218</v>
      </c>
      <c r="L235" s="41">
        <f t="shared" si="14"/>
        <v>0</v>
      </c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spans="1:29" ht="31.5" x14ac:dyDescent="0.2">
      <c r="A236" s="38"/>
      <c r="B236" s="1" t="s">
        <v>14</v>
      </c>
      <c r="C236" s="2">
        <v>905</v>
      </c>
      <c r="D236" s="2" t="s">
        <v>13</v>
      </c>
      <c r="E236" s="3" t="s">
        <v>13</v>
      </c>
      <c r="F236" s="2" t="s">
        <v>299</v>
      </c>
      <c r="G236" s="4">
        <v>600</v>
      </c>
      <c r="H236" s="4"/>
      <c r="I236" s="41">
        <v>218</v>
      </c>
      <c r="J236" s="47">
        <v>0</v>
      </c>
      <c r="K236" s="41">
        <f t="shared" si="13"/>
        <v>-218</v>
      </c>
      <c r="L236" s="41">
        <f t="shared" si="14"/>
        <v>0</v>
      </c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spans="1:29" ht="31.5" x14ac:dyDescent="0.2">
      <c r="A237" s="38"/>
      <c r="B237" s="1" t="str">
        <f>'[1]2018'!B304</f>
        <v>Обеспечение отдыха и оздоровления детей в оздоровительных лагерях с дневным пребыванием детей на базе образовательных организаций</v>
      </c>
      <c r="C237" s="2">
        <f>'[1]2018'!C304</f>
        <v>905</v>
      </c>
      <c r="D237" s="2" t="str">
        <f>'[1]2018'!D304</f>
        <v>07</v>
      </c>
      <c r="E237" s="3" t="str">
        <f>'[1]2018'!E304</f>
        <v>07</v>
      </c>
      <c r="F237" s="2" t="str">
        <f>'[1]2018'!F304</f>
        <v>62 2 03 60110</v>
      </c>
      <c r="G237" s="4"/>
      <c r="H237" s="4">
        <f>'[1]2018'!H304</f>
        <v>0</v>
      </c>
      <c r="I237" s="41">
        <f>I238</f>
        <v>926.1</v>
      </c>
      <c r="J237" s="47">
        <f>J238</f>
        <v>0</v>
      </c>
      <c r="K237" s="41">
        <f t="shared" si="13"/>
        <v>-926.1</v>
      </c>
      <c r="L237" s="41">
        <f t="shared" si="14"/>
        <v>0</v>
      </c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spans="1:29" ht="31.5" x14ac:dyDescent="0.2">
      <c r="A238" s="38"/>
      <c r="B238" s="1" t="str">
        <f>'[1]2018'!B305</f>
        <v>Предоставление субсидий бюджетным, автономным учреждениям и иным некоммерческим организациям</v>
      </c>
      <c r="C238" s="2">
        <f>'[1]2018'!C305</f>
        <v>905</v>
      </c>
      <c r="D238" s="2" t="str">
        <f>'[1]2018'!D305</f>
        <v>07</v>
      </c>
      <c r="E238" s="3" t="str">
        <f>'[1]2018'!E305</f>
        <v>07</v>
      </c>
      <c r="F238" s="2" t="str">
        <f>'[1]2018'!F305</f>
        <v>62 2 03 60110</v>
      </c>
      <c r="G238" s="4">
        <f>'[1]2018'!G305</f>
        <v>600</v>
      </c>
      <c r="H238" s="4">
        <f>'[1]2018'!H305</f>
        <v>0</v>
      </c>
      <c r="I238" s="41">
        <v>926.1</v>
      </c>
      <c r="J238" s="47">
        <v>0</v>
      </c>
      <c r="K238" s="41">
        <f t="shared" si="13"/>
        <v>-926.1</v>
      </c>
      <c r="L238" s="41">
        <f t="shared" si="14"/>
        <v>0</v>
      </c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spans="1:29" ht="15.75" x14ac:dyDescent="0.2">
      <c r="A239" s="65"/>
      <c r="B239" s="1" t="s">
        <v>42</v>
      </c>
      <c r="C239" s="2">
        <v>905</v>
      </c>
      <c r="D239" s="3" t="s">
        <v>13</v>
      </c>
      <c r="E239" s="3" t="s">
        <v>18</v>
      </c>
      <c r="F239" s="2"/>
      <c r="G239" s="4"/>
      <c r="H239" s="4"/>
      <c r="I239" s="41">
        <f>I240+I245</f>
        <v>13529.599999999999</v>
      </c>
      <c r="J239" s="47">
        <f>J240+J245</f>
        <v>2868.3980000000001</v>
      </c>
      <c r="K239" s="41">
        <f t="shared" si="13"/>
        <v>-10661.201999999997</v>
      </c>
      <c r="L239" s="41">
        <f t="shared" si="14"/>
        <v>21.200907639545889</v>
      </c>
      <c r="M239" s="37"/>
      <c r="N239" s="37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spans="1:29" s="8" customFormat="1" ht="15.75" x14ac:dyDescent="0.2">
      <c r="A240" s="49"/>
      <c r="B240" s="1" t="s">
        <v>30</v>
      </c>
      <c r="C240" s="2">
        <v>905</v>
      </c>
      <c r="D240" s="3" t="s">
        <v>13</v>
      </c>
      <c r="E240" s="3" t="s">
        <v>18</v>
      </c>
      <c r="F240" s="2" t="s">
        <v>146</v>
      </c>
      <c r="G240" s="4"/>
      <c r="H240" s="4"/>
      <c r="I240" s="41">
        <f>I241+I243</f>
        <v>1065.3000000000002</v>
      </c>
      <c r="J240" s="47">
        <f>J241+J243</f>
        <v>105.782</v>
      </c>
      <c r="K240" s="41">
        <f t="shared" si="13"/>
        <v>-959.51800000000014</v>
      </c>
      <c r="L240" s="41">
        <f t="shared" si="14"/>
        <v>9.929785037078755</v>
      </c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</row>
    <row r="241" spans="1:29" s="8" customFormat="1" ht="31.5" x14ac:dyDescent="0.2">
      <c r="A241" s="1"/>
      <c r="B241" s="1" t="s">
        <v>91</v>
      </c>
      <c r="C241" s="2">
        <v>905</v>
      </c>
      <c r="D241" s="2" t="s">
        <v>13</v>
      </c>
      <c r="E241" s="2" t="s">
        <v>18</v>
      </c>
      <c r="F241" s="2" t="s">
        <v>248</v>
      </c>
      <c r="G241" s="4"/>
      <c r="H241" s="4"/>
      <c r="I241" s="41">
        <f>I242</f>
        <v>544.1</v>
      </c>
      <c r="J241" s="47">
        <f>J242</f>
        <v>105.782</v>
      </c>
      <c r="K241" s="41">
        <f t="shared" si="13"/>
        <v>-438.31800000000004</v>
      </c>
      <c r="L241" s="41">
        <f t="shared" si="14"/>
        <v>19.441646756111009</v>
      </c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</row>
    <row r="242" spans="1:29" s="8" customFormat="1" ht="47.25" x14ac:dyDescent="0.2">
      <c r="A242" s="49" t="s">
        <v>0</v>
      </c>
      <c r="B242" s="1" t="s">
        <v>20</v>
      </c>
      <c r="C242" s="2">
        <v>905</v>
      </c>
      <c r="D242" s="2" t="s">
        <v>13</v>
      </c>
      <c r="E242" s="2" t="s">
        <v>18</v>
      </c>
      <c r="F242" s="2" t="s">
        <v>248</v>
      </c>
      <c r="G242" s="4" t="s">
        <v>21</v>
      </c>
      <c r="H242" s="4"/>
      <c r="I242" s="41">
        <v>544.1</v>
      </c>
      <c r="J242" s="47">
        <v>105.782</v>
      </c>
      <c r="K242" s="41">
        <f t="shared" si="13"/>
        <v>-438.31800000000004</v>
      </c>
      <c r="L242" s="41">
        <f t="shared" si="14"/>
        <v>19.441646756111009</v>
      </c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</row>
    <row r="243" spans="1:29" s="7" customFormat="1" ht="47.25" x14ac:dyDescent="0.2">
      <c r="A243" s="70"/>
      <c r="B243" s="1" t="s">
        <v>410</v>
      </c>
      <c r="C243" s="2">
        <v>905</v>
      </c>
      <c r="D243" s="2" t="s">
        <v>13</v>
      </c>
      <c r="E243" s="2" t="s">
        <v>18</v>
      </c>
      <c r="F243" s="28" t="s">
        <v>339</v>
      </c>
      <c r="G243" s="4"/>
      <c r="H243" s="4"/>
      <c r="I243" s="41">
        <f>I244</f>
        <v>521.20000000000005</v>
      </c>
      <c r="J243" s="47">
        <f>J244</f>
        <v>0</v>
      </c>
      <c r="K243" s="41">
        <f t="shared" si="13"/>
        <v>-521.20000000000005</v>
      </c>
      <c r="L243" s="41">
        <f t="shared" si="14"/>
        <v>0</v>
      </c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</row>
    <row r="244" spans="1:29" s="7" customFormat="1" ht="15.75" x14ac:dyDescent="0.2">
      <c r="A244" s="70"/>
      <c r="B244" s="1" t="s">
        <v>186</v>
      </c>
      <c r="C244" s="2">
        <v>905</v>
      </c>
      <c r="D244" s="2" t="s">
        <v>13</v>
      </c>
      <c r="E244" s="2" t="s">
        <v>18</v>
      </c>
      <c r="F244" s="28" t="s">
        <v>339</v>
      </c>
      <c r="G244" s="4">
        <v>200</v>
      </c>
      <c r="H244" s="4"/>
      <c r="I244" s="41">
        <v>521.20000000000005</v>
      </c>
      <c r="J244" s="47">
        <v>0</v>
      </c>
      <c r="K244" s="41">
        <f t="shared" si="13"/>
        <v>-521.20000000000005</v>
      </c>
      <c r="L244" s="41">
        <f t="shared" si="14"/>
        <v>0</v>
      </c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</row>
    <row r="245" spans="1:29" s="8" customFormat="1" ht="15.75" x14ac:dyDescent="0.2">
      <c r="A245" s="1"/>
      <c r="B245" s="27" t="s">
        <v>86</v>
      </c>
      <c r="C245" s="2">
        <v>905</v>
      </c>
      <c r="D245" s="2" t="s">
        <v>13</v>
      </c>
      <c r="E245" s="3" t="s">
        <v>18</v>
      </c>
      <c r="F245" s="2" t="s">
        <v>181</v>
      </c>
      <c r="G245" s="4"/>
      <c r="H245" s="4"/>
      <c r="I245" s="41">
        <f>I246</f>
        <v>12464.3</v>
      </c>
      <c r="J245" s="47">
        <f>J246</f>
        <v>2762.616</v>
      </c>
      <c r="K245" s="41">
        <f t="shared" si="13"/>
        <v>-9701.6839999999993</v>
      </c>
      <c r="L245" s="41">
        <f t="shared" si="14"/>
        <v>22.164229038132909</v>
      </c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</row>
    <row r="246" spans="1:29" ht="31.5" x14ac:dyDescent="0.2">
      <c r="A246" s="38" t="s">
        <v>0</v>
      </c>
      <c r="B246" s="1" t="s">
        <v>90</v>
      </c>
      <c r="C246" s="2">
        <v>905</v>
      </c>
      <c r="D246" s="2" t="s">
        <v>13</v>
      </c>
      <c r="E246" s="2" t="s">
        <v>18</v>
      </c>
      <c r="F246" s="2" t="s">
        <v>204</v>
      </c>
      <c r="G246" s="4" t="s">
        <v>0</v>
      </c>
      <c r="H246" s="4"/>
      <c r="I246" s="41">
        <f>I247+I252+I257</f>
        <v>12464.3</v>
      </c>
      <c r="J246" s="47">
        <f>J247+J252+J257</f>
        <v>2762.616</v>
      </c>
      <c r="K246" s="41">
        <f t="shared" si="13"/>
        <v>-9701.6839999999993</v>
      </c>
      <c r="L246" s="41">
        <f t="shared" si="14"/>
        <v>22.164229038132909</v>
      </c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spans="1:29" ht="22.5" customHeight="1" x14ac:dyDescent="0.2">
      <c r="A247" s="38"/>
      <c r="B247" s="1" t="s">
        <v>306</v>
      </c>
      <c r="C247" s="2">
        <v>905</v>
      </c>
      <c r="D247" s="2" t="s">
        <v>13</v>
      </c>
      <c r="E247" s="2" t="s">
        <v>18</v>
      </c>
      <c r="F247" s="2" t="s">
        <v>309</v>
      </c>
      <c r="G247" s="4"/>
      <c r="H247" s="4"/>
      <c r="I247" s="41">
        <f>I248</f>
        <v>3924.7000000000003</v>
      </c>
      <c r="J247" s="47">
        <f>J248</f>
        <v>1033.0670000000002</v>
      </c>
      <c r="K247" s="41">
        <f t="shared" si="13"/>
        <v>-2891.6329999999998</v>
      </c>
      <c r="L247" s="41">
        <f t="shared" si="14"/>
        <v>26.322190231100471</v>
      </c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spans="1:29" ht="15.75" x14ac:dyDescent="0.2">
      <c r="A248" s="30" t="s">
        <v>0</v>
      </c>
      <c r="B248" s="1" t="s">
        <v>78</v>
      </c>
      <c r="C248" s="2">
        <v>905</v>
      </c>
      <c r="D248" s="2" t="s">
        <v>13</v>
      </c>
      <c r="E248" s="2" t="s">
        <v>18</v>
      </c>
      <c r="F248" s="2" t="s">
        <v>205</v>
      </c>
      <c r="G248" s="4" t="s">
        <v>0</v>
      </c>
      <c r="H248" s="4"/>
      <c r="I248" s="41">
        <f>I249+I250+I251</f>
        <v>3924.7000000000003</v>
      </c>
      <c r="J248" s="47">
        <f>J249+J250+J251</f>
        <v>1033.0670000000002</v>
      </c>
      <c r="K248" s="41">
        <f t="shared" si="13"/>
        <v>-2891.6329999999998</v>
      </c>
      <c r="L248" s="41">
        <f t="shared" si="14"/>
        <v>26.322190231100471</v>
      </c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spans="1:29" ht="47.25" x14ac:dyDescent="0.2">
      <c r="A249" s="30" t="s">
        <v>0</v>
      </c>
      <c r="B249" s="1" t="s">
        <v>20</v>
      </c>
      <c r="C249" s="2">
        <v>905</v>
      </c>
      <c r="D249" s="2" t="s">
        <v>13</v>
      </c>
      <c r="E249" s="2" t="s">
        <v>18</v>
      </c>
      <c r="F249" s="2" t="s">
        <v>205</v>
      </c>
      <c r="G249" s="4" t="s">
        <v>21</v>
      </c>
      <c r="H249" s="4"/>
      <c r="I249" s="41">
        <v>3484.8</v>
      </c>
      <c r="J249" s="47">
        <v>916.21500000000003</v>
      </c>
      <c r="K249" s="41">
        <f t="shared" si="13"/>
        <v>-2568.585</v>
      </c>
      <c r="L249" s="41">
        <f t="shared" si="14"/>
        <v>26.291752754820934</v>
      </c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spans="1:29" ht="15.75" x14ac:dyDescent="0.2">
      <c r="A250" s="38" t="s">
        <v>0</v>
      </c>
      <c r="B250" s="1" t="s">
        <v>186</v>
      </c>
      <c r="C250" s="2">
        <v>905</v>
      </c>
      <c r="D250" s="2" t="s">
        <v>13</v>
      </c>
      <c r="E250" s="2" t="s">
        <v>18</v>
      </c>
      <c r="F250" s="2" t="s">
        <v>205</v>
      </c>
      <c r="G250" s="4" t="s">
        <v>11</v>
      </c>
      <c r="H250" s="4"/>
      <c r="I250" s="41">
        <v>422.3</v>
      </c>
      <c r="J250" s="47">
        <v>112.693</v>
      </c>
      <c r="K250" s="41">
        <f t="shared" si="13"/>
        <v>-309.60700000000003</v>
      </c>
      <c r="L250" s="41">
        <f t="shared" si="14"/>
        <v>26.685531612597678</v>
      </c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spans="1:29" ht="15.75" x14ac:dyDescent="0.2">
      <c r="A251" s="38" t="s">
        <v>0</v>
      </c>
      <c r="B251" s="1" t="s">
        <v>22</v>
      </c>
      <c r="C251" s="2">
        <v>905</v>
      </c>
      <c r="D251" s="2" t="s">
        <v>13</v>
      </c>
      <c r="E251" s="2" t="s">
        <v>18</v>
      </c>
      <c r="F251" s="2" t="s">
        <v>205</v>
      </c>
      <c r="G251" s="4" t="s">
        <v>23</v>
      </c>
      <c r="H251" s="4"/>
      <c r="I251" s="41">
        <v>17.600000000000001</v>
      </c>
      <c r="J251" s="47">
        <v>4.1589999999999998</v>
      </c>
      <c r="K251" s="41">
        <f t="shared" si="13"/>
        <v>-13.441000000000003</v>
      </c>
      <c r="L251" s="41">
        <f t="shared" si="14"/>
        <v>23.630681818181813</v>
      </c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spans="1:29" ht="31.5" x14ac:dyDescent="0.2">
      <c r="A252" s="38"/>
      <c r="B252" s="1" t="s">
        <v>310</v>
      </c>
      <c r="C252" s="2">
        <v>905</v>
      </c>
      <c r="D252" s="3" t="s">
        <v>13</v>
      </c>
      <c r="E252" s="3" t="s">
        <v>18</v>
      </c>
      <c r="F252" s="2" t="s">
        <v>311</v>
      </c>
      <c r="G252" s="4"/>
      <c r="H252" s="4"/>
      <c r="I252" s="41">
        <f>I253</f>
        <v>7204.8</v>
      </c>
      <c r="J252" s="47">
        <f>J253</f>
        <v>1429.6790000000001</v>
      </c>
      <c r="K252" s="41">
        <f t="shared" si="13"/>
        <v>-5775.1210000000001</v>
      </c>
      <c r="L252" s="41">
        <f t="shared" si="14"/>
        <v>19.843423828558741</v>
      </c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spans="1:29" ht="21" customHeight="1" x14ac:dyDescent="0.2">
      <c r="A253" s="38"/>
      <c r="B253" s="1" t="s">
        <v>313</v>
      </c>
      <c r="C253" s="2">
        <v>905</v>
      </c>
      <c r="D253" s="3" t="s">
        <v>13</v>
      </c>
      <c r="E253" s="3" t="s">
        <v>18</v>
      </c>
      <c r="F253" s="2" t="s">
        <v>206</v>
      </c>
      <c r="G253" s="4"/>
      <c r="H253" s="4"/>
      <c r="I253" s="41">
        <f>I254+I255+I256</f>
        <v>7204.8</v>
      </c>
      <c r="J253" s="47">
        <f>J254+J255+J256</f>
        <v>1429.6790000000001</v>
      </c>
      <c r="K253" s="41">
        <f t="shared" si="13"/>
        <v>-5775.1210000000001</v>
      </c>
      <c r="L253" s="41">
        <f t="shared" si="14"/>
        <v>19.843423828558741</v>
      </c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spans="1:29" ht="47.25" x14ac:dyDescent="0.2">
      <c r="A254" s="38"/>
      <c r="B254" s="1" t="s">
        <v>20</v>
      </c>
      <c r="C254" s="2">
        <v>905</v>
      </c>
      <c r="D254" s="3" t="s">
        <v>13</v>
      </c>
      <c r="E254" s="3" t="s">
        <v>18</v>
      </c>
      <c r="F254" s="2" t="s">
        <v>206</v>
      </c>
      <c r="G254" s="4">
        <v>100</v>
      </c>
      <c r="H254" s="4"/>
      <c r="I254" s="41">
        <v>6399.4</v>
      </c>
      <c r="J254" s="47">
        <v>1250.761</v>
      </c>
      <c r="K254" s="41">
        <f t="shared" si="13"/>
        <v>-5148.6389999999992</v>
      </c>
      <c r="L254" s="41">
        <f t="shared" si="14"/>
        <v>19.544972966215585</v>
      </c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spans="1:29" ht="15.75" x14ac:dyDescent="0.2">
      <c r="A255" s="38"/>
      <c r="B255" s="1" t="s">
        <v>186</v>
      </c>
      <c r="C255" s="2">
        <v>905</v>
      </c>
      <c r="D255" s="3" t="s">
        <v>13</v>
      </c>
      <c r="E255" s="3" t="s">
        <v>18</v>
      </c>
      <c r="F255" s="2" t="s">
        <v>206</v>
      </c>
      <c r="G255" s="4">
        <v>200</v>
      </c>
      <c r="H255" s="4"/>
      <c r="I255" s="41">
        <v>797.8</v>
      </c>
      <c r="J255" s="47">
        <v>178.21799999999999</v>
      </c>
      <c r="K255" s="41">
        <f t="shared" si="13"/>
        <v>-619.58199999999999</v>
      </c>
      <c r="L255" s="41">
        <f t="shared" si="14"/>
        <v>22.338681373777888</v>
      </c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spans="1:29" ht="15.75" x14ac:dyDescent="0.2">
      <c r="A256" s="38"/>
      <c r="B256" s="1" t="s">
        <v>22</v>
      </c>
      <c r="C256" s="2">
        <v>905</v>
      </c>
      <c r="D256" s="3" t="s">
        <v>13</v>
      </c>
      <c r="E256" s="3" t="s">
        <v>18</v>
      </c>
      <c r="F256" s="2" t="s">
        <v>206</v>
      </c>
      <c r="G256" s="4">
        <v>800</v>
      </c>
      <c r="H256" s="4"/>
      <c r="I256" s="41">
        <v>7.6</v>
      </c>
      <c r="J256" s="47">
        <v>0.7</v>
      </c>
      <c r="K256" s="41">
        <f t="shared" si="13"/>
        <v>-6.8999999999999995</v>
      </c>
      <c r="L256" s="41">
        <f t="shared" si="14"/>
        <v>9.2105263157894726</v>
      </c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spans="1:29" ht="31.5" x14ac:dyDescent="0.2">
      <c r="A257" s="38"/>
      <c r="B257" s="1" t="s">
        <v>312</v>
      </c>
      <c r="C257" s="2">
        <v>905</v>
      </c>
      <c r="D257" s="3" t="s">
        <v>13</v>
      </c>
      <c r="E257" s="3" t="s">
        <v>18</v>
      </c>
      <c r="F257" s="2" t="s">
        <v>314</v>
      </c>
      <c r="G257" s="4"/>
      <c r="H257" s="4"/>
      <c r="I257" s="41">
        <f>I258</f>
        <v>1334.8</v>
      </c>
      <c r="J257" s="47">
        <f>J258</f>
        <v>299.86999999999995</v>
      </c>
      <c r="K257" s="41">
        <f t="shared" si="13"/>
        <v>-1034.93</v>
      </c>
      <c r="L257" s="41">
        <f t="shared" si="14"/>
        <v>22.465537908300867</v>
      </c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spans="1:29" ht="15.75" x14ac:dyDescent="0.2">
      <c r="A258" s="38"/>
      <c r="B258" s="1" t="s">
        <v>313</v>
      </c>
      <c r="C258" s="2">
        <v>905</v>
      </c>
      <c r="D258" s="3" t="s">
        <v>13</v>
      </c>
      <c r="E258" s="3" t="s">
        <v>18</v>
      </c>
      <c r="F258" s="2" t="s">
        <v>207</v>
      </c>
      <c r="G258" s="4"/>
      <c r="H258" s="4"/>
      <c r="I258" s="41">
        <f>I259+I260+I261</f>
        <v>1334.8</v>
      </c>
      <c r="J258" s="47">
        <f>J259+J260+J261</f>
        <v>299.86999999999995</v>
      </c>
      <c r="K258" s="41">
        <f t="shared" si="13"/>
        <v>-1034.93</v>
      </c>
      <c r="L258" s="41">
        <f t="shared" si="14"/>
        <v>22.465537908300867</v>
      </c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spans="1:29" ht="47.25" x14ac:dyDescent="0.2">
      <c r="A259" s="38"/>
      <c r="B259" s="1" t="s">
        <v>20</v>
      </c>
      <c r="C259" s="2">
        <v>905</v>
      </c>
      <c r="D259" s="3" t="s">
        <v>13</v>
      </c>
      <c r="E259" s="3" t="s">
        <v>18</v>
      </c>
      <c r="F259" s="2" t="s">
        <v>207</v>
      </c>
      <c r="G259" s="4">
        <v>100</v>
      </c>
      <c r="H259" s="4"/>
      <c r="I259" s="41">
        <v>1190.5999999999999</v>
      </c>
      <c r="J259" s="47">
        <v>298.76299999999998</v>
      </c>
      <c r="K259" s="41">
        <f t="shared" si="13"/>
        <v>-891.83699999999999</v>
      </c>
      <c r="L259" s="41">
        <f t="shared" si="14"/>
        <v>25.093482277843105</v>
      </c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spans="1:29" ht="15.75" x14ac:dyDescent="0.2">
      <c r="A260" s="38"/>
      <c r="B260" s="1" t="s">
        <v>186</v>
      </c>
      <c r="C260" s="2">
        <v>905</v>
      </c>
      <c r="D260" s="3" t="s">
        <v>13</v>
      </c>
      <c r="E260" s="3" t="s">
        <v>18</v>
      </c>
      <c r="F260" s="2" t="s">
        <v>207</v>
      </c>
      <c r="G260" s="4">
        <v>200</v>
      </c>
      <c r="H260" s="4"/>
      <c r="I260" s="41">
        <v>142.80000000000001</v>
      </c>
      <c r="J260" s="47">
        <v>0.53</v>
      </c>
      <c r="K260" s="41">
        <f t="shared" si="13"/>
        <v>-142.27000000000001</v>
      </c>
      <c r="L260" s="41">
        <f t="shared" si="14"/>
        <v>0.37114845938375346</v>
      </c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spans="1:29" ht="15.75" x14ac:dyDescent="0.2">
      <c r="A261" s="38"/>
      <c r="B261" s="1" t="s">
        <v>22</v>
      </c>
      <c r="C261" s="2">
        <v>905</v>
      </c>
      <c r="D261" s="3" t="s">
        <v>13</v>
      </c>
      <c r="E261" s="3" t="s">
        <v>18</v>
      </c>
      <c r="F261" s="2" t="s">
        <v>207</v>
      </c>
      <c r="G261" s="4">
        <v>800</v>
      </c>
      <c r="H261" s="4"/>
      <c r="I261" s="41">
        <v>1.4</v>
      </c>
      <c r="J261" s="47">
        <v>0.57699999999999996</v>
      </c>
      <c r="K261" s="41">
        <f t="shared" si="13"/>
        <v>-0.82299999999999995</v>
      </c>
      <c r="L261" s="41">
        <f t="shared" si="14"/>
        <v>41.214285714285715</v>
      </c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spans="1:29" s="8" customFormat="1" ht="15.75" x14ac:dyDescent="0.2">
      <c r="A262" s="49" t="s">
        <v>0</v>
      </c>
      <c r="B262" s="1" t="s">
        <v>31</v>
      </c>
      <c r="C262" s="2">
        <v>905</v>
      </c>
      <c r="D262" s="2" t="s">
        <v>9</v>
      </c>
      <c r="E262" s="2" t="s">
        <v>0</v>
      </c>
      <c r="F262" s="2" t="s">
        <v>0</v>
      </c>
      <c r="G262" s="4" t="s">
        <v>0</v>
      </c>
      <c r="H262" s="4"/>
      <c r="I262" s="41">
        <f>I263</f>
        <v>12778.5</v>
      </c>
      <c r="J262" s="47">
        <f>J263</f>
        <v>2845.739</v>
      </c>
      <c r="K262" s="41">
        <f t="shared" si="13"/>
        <v>-9932.7610000000004</v>
      </c>
      <c r="L262" s="41">
        <f t="shared" si="14"/>
        <v>22.269742145009193</v>
      </c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</row>
    <row r="263" spans="1:29" s="8" customFormat="1" ht="15.75" x14ac:dyDescent="0.2">
      <c r="A263" s="49" t="s">
        <v>0</v>
      </c>
      <c r="B263" s="1" t="s">
        <v>43</v>
      </c>
      <c r="C263" s="2">
        <v>905</v>
      </c>
      <c r="D263" s="2" t="s">
        <v>9</v>
      </c>
      <c r="E263" s="2" t="s">
        <v>8</v>
      </c>
      <c r="F263" s="2" t="s">
        <v>0</v>
      </c>
      <c r="G263" s="4" t="s">
        <v>0</v>
      </c>
      <c r="H263" s="4"/>
      <c r="I263" s="41">
        <f>I264+I269+I271+I273+I275</f>
        <v>12778.5</v>
      </c>
      <c r="J263" s="47">
        <f>J264+J268</f>
        <v>2845.739</v>
      </c>
      <c r="K263" s="41">
        <f t="shared" si="13"/>
        <v>-9932.7610000000004</v>
      </c>
      <c r="L263" s="41">
        <f t="shared" si="14"/>
        <v>22.269742145009193</v>
      </c>
      <c r="M263" s="34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</row>
    <row r="264" spans="1:29" s="8" customFormat="1" ht="15.75" x14ac:dyDescent="0.2">
      <c r="A264" s="49"/>
      <c r="B264" s="1" t="s">
        <v>131</v>
      </c>
      <c r="C264" s="2">
        <v>905</v>
      </c>
      <c r="D264" s="2">
        <v>10</v>
      </c>
      <c r="E264" s="2" t="s">
        <v>8</v>
      </c>
      <c r="F264" s="2" t="s">
        <v>181</v>
      </c>
      <c r="G264" s="4"/>
      <c r="H264" s="4"/>
      <c r="I264" s="41">
        <f t="shared" ref="I264:I266" si="16">I265</f>
        <v>517.20000000000005</v>
      </c>
      <c r="J264" s="47">
        <f>J265</f>
        <v>0</v>
      </c>
      <c r="K264" s="41">
        <f t="shared" si="13"/>
        <v>-517.20000000000005</v>
      </c>
      <c r="L264" s="41">
        <f t="shared" si="14"/>
        <v>0</v>
      </c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</row>
    <row r="265" spans="1:29" s="8" customFormat="1" ht="15.75" x14ac:dyDescent="0.2">
      <c r="A265" s="49"/>
      <c r="B265" s="1" t="s">
        <v>132</v>
      </c>
      <c r="C265" s="2">
        <v>905</v>
      </c>
      <c r="D265" s="2">
        <v>10</v>
      </c>
      <c r="E265" s="2" t="s">
        <v>8</v>
      </c>
      <c r="F265" s="2" t="s">
        <v>182</v>
      </c>
      <c r="G265" s="4"/>
      <c r="H265" s="4"/>
      <c r="I265" s="41">
        <f t="shared" si="16"/>
        <v>517.20000000000005</v>
      </c>
      <c r="J265" s="47">
        <f>J266</f>
        <v>0</v>
      </c>
      <c r="K265" s="41">
        <f t="shared" si="13"/>
        <v>-517.20000000000005</v>
      </c>
      <c r="L265" s="41">
        <f t="shared" si="14"/>
        <v>0</v>
      </c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</row>
    <row r="266" spans="1:29" s="8" customFormat="1" ht="47.25" x14ac:dyDescent="0.2">
      <c r="A266" s="49"/>
      <c r="B266" s="1" t="s">
        <v>250</v>
      </c>
      <c r="C266" s="2">
        <v>905</v>
      </c>
      <c r="D266" s="2">
        <v>10</v>
      </c>
      <c r="E266" s="2" t="s">
        <v>8</v>
      </c>
      <c r="F266" s="2" t="s">
        <v>249</v>
      </c>
      <c r="G266" s="4"/>
      <c r="H266" s="4"/>
      <c r="I266" s="41">
        <f t="shared" si="16"/>
        <v>517.20000000000005</v>
      </c>
      <c r="J266" s="47">
        <f>J267</f>
        <v>0</v>
      </c>
      <c r="K266" s="41">
        <f t="shared" si="13"/>
        <v>-517.20000000000005</v>
      </c>
      <c r="L266" s="41">
        <f t="shared" si="14"/>
        <v>0</v>
      </c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</row>
    <row r="267" spans="1:29" s="8" customFormat="1" ht="15.75" x14ac:dyDescent="0.2">
      <c r="A267" s="49"/>
      <c r="B267" s="1" t="s">
        <v>16</v>
      </c>
      <c r="C267" s="2">
        <v>905</v>
      </c>
      <c r="D267" s="2" t="s">
        <v>9</v>
      </c>
      <c r="E267" s="2" t="s">
        <v>8</v>
      </c>
      <c r="F267" s="2" t="s">
        <v>249</v>
      </c>
      <c r="G267" s="4">
        <v>300</v>
      </c>
      <c r="H267" s="4"/>
      <c r="I267" s="41">
        <v>517.20000000000005</v>
      </c>
      <c r="J267" s="47">
        <v>0</v>
      </c>
      <c r="K267" s="41">
        <f t="shared" si="13"/>
        <v>-517.20000000000005</v>
      </c>
      <c r="L267" s="41">
        <f t="shared" si="14"/>
        <v>0</v>
      </c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</row>
    <row r="268" spans="1:29" s="8" customFormat="1" ht="15.75" x14ac:dyDescent="0.2">
      <c r="A268" s="49"/>
      <c r="B268" s="1" t="s">
        <v>30</v>
      </c>
      <c r="C268" s="2">
        <v>905</v>
      </c>
      <c r="D268" s="3" t="s">
        <v>9</v>
      </c>
      <c r="E268" s="3" t="s">
        <v>8</v>
      </c>
      <c r="F268" s="2" t="s">
        <v>146</v>
      </c>
      <c r="G268" s="4"/>
      <c r="H268" s="4"/>
      <c r="I268" s="41">
        <f>I269+I271+I273+I275</f>
        <v>12261.3</v>
      </c>
      <c r="J268" s="47">
        <f>J269+J271+J273+J275</f>
        <v>2845.739</v>
      </c>
      <c r="K268" s="41">
        <f t="shared" si="13"/>
        <v>-9415.5609999999997</v>
      </c>
      <c r="L268" s="41">
        <f t="shared" si="14"/>
        <v>23.209113226166885</v>
      </c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</row>
    <row r="269" spans="1:29" s="8" customFormat="1" ht="31.5" x14ac:dyDescent="0.2">
      <c r="A269" s="1" t="s">
        <v>0</v>
      </c>
      <c r="B269" s="1" t="s">
        <v>92</v>
      </c>
      <c r="C269" s="2">
        <v>905</v>
      </c>
      <c r="D269" s="2" t="s">
        <v>9</v>
      </c>
      <c r="E269" s="2" t="s">
        <v>8</v>
      </c>
      <c r="F269" s="2" t="s">
        <v>272</v>
      </c>
      <c r="G269" s="4" t="s">
        <v>0</v>
      </c>
      <c r="H269" s="4"/>
      <c r="I269" s="41">
        <f>I270</f>
        <v>3318.2</v>
      </c>
      <c r="J269" s="47">
        <f>J270</f>
        <v>565.18700000000001</v>
      </c>
      <c r="K269" s="41">
        <f t="shared" si="13"/>
        <v>-2753.0129999999999</v>
      </c>
      <c r="L269" s="41">
        <f t="shared" si="14"/>
        <v>17.032939545536738</v>
      </c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</row>
    <row r="270" spans="1:29" s="8" customFormat="1" ht="15.75" x14ac:dyDescent="0.2">
      <c r="A270" s="49"/>
      <c r="B270" s="1" t="s">
        <v>16</v>
      </c>
      <c r="C270" s="2">
        <v>905</v>
      </c>
      <c r="D270" s="2">
        <v>10</v>
      </c>
      <c r="E270" s="3" t="s">
        <v>8</v>
      </c>
      <c r="F270" s="2" t="s">
        <v>272</v>
      </c>
      <c r="G270" s="4">
        <v>300</v>
      </c>
      <c r="H270" s="4"/>
      <c r="I270" s="41">
        <v>3318.2</v>
      </c>
      <c r="J270" s="47">
        <v>565.18700000000001</v>
      </c>
      <c r="K270" s="41">
        <f t="shared" si="13"/>
        <v>-2753.0129999999999</v>
      </c>
      <c r="L270" s="41">
        <f t="shared" si="14"/>
        <v>17.032939545536738</v>
      </c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</row>
    <row r="271" spans="1:29" s="8" customFormat="1" ht="48.75" customHeight="1" x14ac:dyDescent="0.2">
      <c r="A271" s="1" t="s">
        <v>0</v>
      </c>
      <c r="B271" s="1" t="s">
        <v>252</v>
      </c>
      <c r="C271" s="2">
        <v>905</v>
      </c>
      <c r="D271" s="2" t="s">
        <v>9</v>
      </c>
      <c r="E271" s="2" t="s">
        <v>8</v>
      </c>
      <c r="F271" s="2" t="s">
        <v>273</v>
      </c>
      <c r="G271" s="4" t="s">
        <v>0</v>
      </c>
      <c r="H271" s="4"/>
      <c r="I271" s="41">
        <f>I272</f>
        <v>8849.1</v>
      </c>
      <c r="J271" s="47">
        <f>J272</f>
        <v>2280.5520000000001</v>
      </c>
      <c r="K271" s="41">
        <f t="shared" si="13"/>
        <v>-6568.5480000000007</v>
      </c>
      <c r="L271" s="41">
        <f t="shared" si="14"/>
        <v>25.771569990168491</v>
      </c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</row>
    <row r="272" spans="1:29" s="8" customFormat="1" ht="15.75" x14ac:dyDescent="0.2">
      <c r="A272" s="49" t="s">
        <v>0</v>
      </c>
      <c r="B272" s="1" t="s">
        <v>16</v>
      </c>
      <c r="C272" s="2">
        <v>905</v>
      </c>
      <c r="D272" s="2" t="s">
        <v>9</v>
      </c>
      <c r="E272" s="2" t="s">
        <v>8</v>
      </c>
      <c r="F272" s="2" t="s">
        <v>273</v>
      </c>
      <c r="G272" s="4">
        <v>300</v>
      </c>
      <c r="H272" s="4"/>
      <c r="I272" s="41">
        <v>8849.1</v>
      </c>
      <c r="J272" s="47">
        <v>2280.5520000000001</v>
      </c>
      <c r="K272" s="41">
        <f t="shared" si="13"/>
        <v>-6568.5480000000007</v>
      </c>
      <c r="L272" s="41">
        <f t="shared" si="14"/>
        <v>25.771569990168491</v>
      </c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</row>
    <row r="273" spans="1:29" s="8" customFormat="1" ht="31.5" x14ac:dyDescent="0.2">
      <c r="A273" s="49" t="s">
        <v>0</v>
      </c>
      <c r="B273" s="1" t="s">
        <v>251</v>
      </c>
      <c r="C273" s="2">
        <v>905</v>
      </c>
      <c r="D273" s="2" t="s">
        <v>9</v>
      </c>
      <c r="E273" s="2" t="s">
        <v>8</v>
      </c>
      <c r="F273" s="2" t="s">
        <v>274</v>
      </c>
      <c r="G273" s="4" t="s">
        <v>0</v>
      </c>
      <c r="H273" s="4"/>
      <c r="I273" s="41">
        <f>I274</f>
        <v>34</v>
      </c>
      <c r="J273" s="47">
        <f>J274</f>
        <v>0</v>
      </c>
      <c r="K273" s="41">
        <f t="shared" si="13"/>
        <v>-34</v>
      </c>
      <c r="L273" s="41">
        <f t="shared" si="14"/>
        <v>0</v>
      </c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</row>
    <row r="274" spans="1:29" s="8" customFormat="1" ht="15.75" x14ac:dyDescent="0.2">
      <c r="A274" s="49" t="s">
        <v>0</v>
      </c>
      <c r="B274" s="1" t="s">
        <v>16</v>
      </c>
      <c r="C274" s="2">
        <v>905</v>
      </c>
      <c r="D274" s="2" t="s">
        <v>9</v>
      </c>
      <c r="E274" s="2" t="s">
        <v>8</v>
      </c>
      <c r="F274" s="2" t="s">
        <v>274</v>
      </c>
      <c r="G274" s="4">
        <v>300</v>
      </c>
      <c r="H274" s="4"/>
      <c r="I274" s="41">
        <v>34</v>
      </c>
      <c r="J274" s="47">
        <v>0</v>
      </c>
      <c r="K274" s="41">
        <f t="shared" ref="K274:K338" si="17">SUM(J274-I274)</f>
        <v>-34</v>
      </c>
      <c r="L274" s="41">
        <f t="shared" ref="L274:L338" si="18">SUM(J274/I274*100)</f>
        <v>0</v>
      </c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</row>
    <row r="275" spans="1:29" s="8" customFormat="1" ht="47.25" x14ac:dyDescent="0.2">
      <c r="A275" s="49"/>
      <c r="B275" s="1" t="s">
        <v>130</v>
      </c>
      <c r="C275" s="2">
        <v>905</v>
      </c>
      <c r="D275" s="2" t="s">
        <v>9</v>
      </c>
      <c r="E275" s="2" t="s">
        <v>8</v>
      </c>
      <c r="F275" s="2" t="s">
        <v>275</v>
      </c>
      <c r="G275" s="4"/>
      <c r="H275" s="4"/>
      <c r="I275" s="41">
        <f>I276</f>
        <v>60</v>
      </c>
      <c r="J275" s="47">
        <f>J276</f>
        <v>0</v>
      </c>
      <c r="K275" s="41">
        <f t="shared" si="17"/>
        <v>-60</v>
      </c>
      <c r="L275" s="41">
        <f t="shared" si="18"/>
        <v>0</v>
      </c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</row>
    <row r="276" spans="1:29" s="8" customFormat="1" ht="15.75" x14ac:dyDescent="0.2">
      <c r="A276" s="49"/>
      <c r="B276" s="1" t="s">
        <v>16</v>
      </c>
      <c r="C276" s="2">
        <v>905</v>
      </c>
      <c r="D276" s="2" t="s">
        <v>9</v>
      </c>
      <c r="E276" s="2" t="s">
        <v>8</v>
      </c>
      <c r="F276" s="2" t="s">
        <v>275</v>
      </c>
      <c r="G276" s="4">
        <v>300</v>
      </c>
      <c r="H276" s="4"/>
      <c r="I276" s="41">
        <v>60</v>
      </c>
      <c r="J276" s="47">
        <v>0</v>
      </c>
      <c r="K276" s="41">
        <f t="shared" si="17"/>
        <v>-60</v>
      </c>
      <c r="L276" s="41">
        <f t="shared" si="18"/>
        <v>0</v>
      </c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</row>
    <row r="277" spans="1:29" s="14" customFormat="1" ht="15.75" x14ac:dyDescent="0.2">
      <c r="A277" s="71">
        <v>5</v>
      </c>
      <c r="B277" s="71" t="s">
        <v>93</v>
      </c>
      <c r="C277" s="72">
        <v>906</v>
      </c>
      <c r="D277" s="72" t="s">
        <v>0</v>
      </c>
      <c r="E277" s="72" t="s">
        <v>0</v>
      </c>
      <c r="F277" s="72" t="s">
        <v>0</v>
      </c>
      <c r="G277" s="73" t="s">
        <v>0</v>
      </c>
      <c r="H277" s="73"/>
      <c r="I277" s="43">
        <f t="shared" ref="I277:I280" si="19">I278</f>
        <v>2039.6</v>
      </c>
      <c r="J277" s="52">
        <f>J278</f>
        <v>493.07399999999996</v>
      </c>
      <c r="K277" s="43">
        <f t="shared" si="17"/>
        <v>-1546.5259999999998</v>
      </c>
      <c r="L277" s="43">
        <f t="shared" si="18"/>
        <v>24.175034320454991</v>
      </c>
      <c r="M277" s="20"/>
      <c r="N277" s="20"/>
      <c r="O277" s="20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</row>
    <row r="278" spans="1:29" s="14" customFormat="1" ht="15.75" x14ac:dyDescent="0.2">
      <c r="A278" s="74"/>
      <c r="B278" s="26" t="s">
        <v>37</v>
      </c>
      <c r="C278" s="68">
        <v>906</v>
      </c>
      <c r="D278" s="68" t="s">
        <v>19</v>
      </c>
      <c r="E278" s="68" t="s">
        <v>0</v>
      </c>
      <c r="F278" s="68" t="s">
        <v>0</v>
      </c>
      <c r="G278" s="63" t="s">
        <v>0</v>
      </c>
      <c r="H278" s="63"/>
      <c r="I278" s="42">
        <f t="shared" si="19"/>
        <v>2039.6</v>
      </c>
      <c r="J278" s="50">
        <f>J279</f>
        <v>493.07399999999996</v>
      </c>
      <c r="K278" s="42">
        <f t="shared" si="17"/>
        <v>-1546.5259999999998</v>
      </c>
      <c r="L278" s="42">
        <f t="shared" si="18"/>
        <v>24.175034320454991</v>
      </c>
      <c r="M278" s="20"/>
      <c r="N278" s="20"/>
      <c r="O278" s="20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</row>
    <row r="279" spans="1:29" s="14" customFormat="1" ht="31.5" x14ac:dyDescent="0.2">
      <c r="A279" s="75"/>
      <c r="B279" s="26" t="s">
        <v>50</v>
      </c>
      <c r="C279" s="68">
        <v>906</v>
      </c>
      <c r="D279" s="68" t="s">
        <v>19</v>
      </c>
      <c r="E279" s="68" t="s">
        <v>26</v>
      </c>
      <c r="F279" s="68" t="s">
        <v>0</v>
      </c>
      <c r="G279" s="63" t="s">
        <v>0</v>
      </c>
      <c r="H279" s="63"/>
      <c r="I279" s="42">
        <f t="shared" si="19"/>
        <v>2039.6</v>
      </c>
      <c r="J279" s="50">
        <f>J280</f>
        <v>493.07399999999996</v>
      </c>
      <c r="K279" s="42">
        <f t="shared" si="17"/>
        <v>-1546.5259999999998</v>
      </c>
      <c r="L279" s="42">
        <f t="shared" si="18"/>
        <v>24.175034320454991</v>
      </c>
      <c r="M279" s="20"/>
      <c r="N279" s="31"/>
      <c r="O279" s="20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</row>
    <row r="280" spans="1:29" s="14" customFormat="1" ht="15.75" x14ac:dyDescent="0.2">
      <c r="A280" s="74"/>
      <c r="B280" s="26" t="s">
        <v>30</v>
      </c>
      <c r="C280" s="68">
        <v>906</v>
      </c>
      <c r="D280" s="68" t="s">
        <v>19</v>
      </c>
      <c r="E280" s="68" t="s">
        <v>26</v>
      </c>
      <c r="F280" s="68" t="s">
        <v>146</v>
      </c>
      <c r="G280" s="63" t="s">
        <v>0</v>
      </c>
      <c r="H280" s="63"/>
      <c r="I280" s="42">
        <f t="shared" si="19"/>
        <v>2039.6</v>
      </c>
      <c r="J280" s="50">
        <f>J281</f>
        <v>493.07399999999996</v>
      </c>
      <c r="K280" s="42">
        <f t="shared" si="17"/>
        <v>-1546.5259999999998</v>
      </c>
      <c r="L280" s="42">
        <f t="shared" si="18"/>
        <v>24.175034320454991</v>
      </c>
      <c r="M280" s="20"/>
      <c r="N280" s="20"/>
      <c r="O280" s="20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</row>
    <row r="281" spans="1:29" s="14" customFormat="1" ht="15.75" x14ac:dyDescent="0.2">
      <c r="A281" s="74"/>
      <c r="B281" s="26" t="s">
        <v>94</v>
      </c>
      <c r="C281" s="68">
        <v>906</v>
      </c>
      <c r="D281" s="68" t="s">
        <v>19</v>
      </c>
      <c r="E281" s="68" t="s">
        <v>26</v>
      </c>
      <c r="F281" s="68" t="s">
        <v>209</v>
      </c>
      <c r="G281" s="63" t="s">
        <v>0</v>
      </c>
      <c r="H281" s="63"/>
      <c r="I281" s="42">
        <f>I282+I284+I287</f>
        <v>2039.6</v>
      </c>
      <c r="J281" s="50">
        <f>J282+J284+J287</f>
        <v>493.07399999999996</v>
      </c>
      <c r="K281" s="42">
        <f t="shared" si="17"/>
        <v>-1546.5259999999998</v>
      </c>
      <c r="L281" s="42">
        <f t="shared" si="18"/>
        <v>24.175034320454991</v>
      </c>
      <c r="M281" s="20"/>
      <c r="N281" s="20"/>
      <c r="O281" s="20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</row>
    <row r="282" spans="1:29" s="14" customFormat="1" ht="15.75" x14ac:dyDescent="0.2">
      <c r="A282" s="74"/>
      <c r="B282" s="26" t="s">
        <v>95</v>
      </c>
      <c r="C282" s="68">
        <v>906</v>
      </c>
      <c r="D282" s="68" t="s">
        <v>19</v>
      </c>
      <c r="E282" s="68" t="s">
        <v>26</v>
      </c>
      <c r="F282" s="68" t="s">
        <v>210</v>
      </c>
      <c r="G282" s="63" t="s">
        <v>0</v>
      </c>
      <c r="H282" s="63"/>
      <c r="I282" s="42">
        <f>I283</f>
        <v>971.3</v>
      </c>
      <c r="J282" s="50">
        <f>J283</f>
        <v>261.91399999999999</v>
      </c>
      <c r="K282" s="42">
        <f t="shared" si="17"/>
        <v>-709.38599999999997</v>
      </c>
      <c r="L282" s="42">
        <f t="shared" si="18"/>
        <v>26.965304231442396</v>
      </c>
      <c r="M282" s="20"/>
      <c r="N282" s="20"/>
      <c r="O282" s="20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</row>
    <row r="283" spans="1:29" s="14" customFormat="1" ht="47.25" x14ac:dyDescent="0.2">
      <c r="A283" s="74"/>
      <c r="B283" s="26" t="s">
        <v>20</v>
      </c>
      <c r="C283" s="68">
        <v>906</v>
      </c>
      <c r="D283" s="68" t="s">
        <v>19</v>
      </c>
      <c r="E283" s="68" t="s">
        <v>26</v>
      </c>
      <c r="F283" s="68" t="s">
        <v>210</v>
      </c>
      <c r="G283" s="63" t="s">
        <v>21</v>
      </c>
      <c r="H283" s="63"/>
      <c r="I283" s="42">
        <v>971.3</v>
      </c>
      <c r="J283" s="50">
        <v>261.91399999999999</v>
      </c>
      <c r="K283" s="42">
        <f t="shared" si="17"/>
        <v>-709.38599999999997</v>
      </c>
      <c r="L283" s="42">
        <f t="shared" si="18"/>
        <v>26.965304231442396</v>
      </c>
      <c r="M283" s="20"/>
      <c r="N283" s="20"/>
      <c r="O283" s="20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</row>
    <row r="284" spans="1:29" s="14" customFormat="1" ht="15.75" x14ac:dyDescent="0.2">
      <c r="A284" s="74"/>
      <c r="B284" s="26" t="s">
        <v>29</v>
      </c>
      <c r="C284" s="68">
        <v>906</v>
      </c>
      <c r="D284" s="68" t="s">
        <v>19</v>
      </c>
      <c r="E284" s="68" t="s">
        <v>26</v>
      </c>
      <c r="F284" s="68" t="s">
        <v>211</v>
      </c>
      <c r="G284" s="63" t="s">
        <v>0</v>
      </c>
      <c r="H284" s="63"/>
      <c r="I284" s="42">
        <f>I285+I286</f>
        <v>637.70000000000005</v>
      </c>
      <c r="J284" s="50">
        <f>J285+J286</f>
        <v>114.47699999999999</v>
      </c>
      <c r="K284" s="42">
        <f t="shared" si="17"/>
        <v>-523.22300000000007</v>
      </c>
      <c r="L284" s="42">
        <f t="shared" si="18"/>
        <v>17.951544613454601</v>
      </c>
      <c r="M284" s="20"/>
      <c r="N284" s="20"/>
      <c r="O284" s="20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</row>
    <row r="285" spans="1:29" s="14" customFormat="1" ht="47.25" x14ac:dyDescent="0.2">
      <c r="A285" s="74"/>
      <c r="B285" s="26" t="s">
        <v>20</v>
      </c>
      <c r="C285" s="68">
        <v>906</v>
      </c>
      <c r="D285" s="68" t="s">
        <v>19</v>
      </c>
      <c r="E285" s="68" t="s">
        <v>26</v>
      </c>
      <c r="F285" s="68" t="s">
        <v>211</v>
      </c>
      <c r="G285" s="63" t="s">
        <v>21</v>
      </c>
      <c r="H285" s="63"/>
      <c r="I285" s="42">
        <v>574.6</v>
      </c>
      <c r="J285" s="50">
        <v>107.73399999999999</v>
      </c>
      <c r="K285" s="42">
        <f t="shared" si="17"/>
        <v>-466.86600000000004</v>
      </c>
      <c r="L285" s="42">
        <f t="shared" si="18"/>
        <v>18.749390880612598</v>
      </c>
      <c r="M285" s="20"/>
      <c r="N285" s="20"/>
      <c r="O285" s="20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</row>
    <row r="286" spans="1:29" s="14" customFormat="1" ht="17.25" customHeight="1" x14ac:dyDescent="0.2">
      <c r="A286" s="74"/>
      <c r="B286" s="26" t="s">
        <v>186</v>
      </c>
      <c r="C286" s="68">
        <v>906</v>
      </c>
      <c r="D286" s="68" t="s">
        <v>19</v>
      </c>
      <c r="E286" s="68" t="s">
        <v>26</v>
      </c>
      <c r="F286" s="68" t="s">
        <v>211</v>
      </c>
      <c r="G286" s="63" t="s">
        <v>11</v>
      </c>
      <c r="H286" s="63"/>
      <c r="I286" s="42">
        <v>63.1</v>
      </c>
      <c r="J286" s="50">
        <v>6.7430000000000003</v>
      </c>
      <c r="K286" s="42">
        <f t="shared" si="17"/>
        <v>-56.356999999999999</v>
      </c>
      <c r="L286" s="42">
        <f t="shared" si="18"/>
        <v>10.68621236133122</v>
      </c>
      <c r="M286" s="20"/>
      <c r="N286" s="20"/>
      <c r="O286" s="20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</row>
    <row r="287" spans="1:29" s="14" customFormat="1" ht="31.5" x14ac:dyDescent="0.2">
      <c r="A287" s="74"/>
      <c r="B287" s="26" t="s">
        <v>96</v>
      </c>
      <c r="C287" s="68">
        <v>906</v>
      </c>
      <c r="D287" s="68" t="s">
        <v>19</v>
      </c>
      <c r="E287" s="68" t="s">
        <v>26</v>
      </c>
      <c r="F287" s="68" t="s">
        <v>212</v>
      </c>
      <c r="G287" s="63" t="s">
        <v>0</v>
      </c>
      <c r="H287" s="63"/>
      <c r="I287" s="42">
        <f>I288+I289</f>
        <v>430.59999999999997</v>
      </c>
      <c r="J287" s="50">
        <f>J288+J289</f>
        <v>116.68300000000001</v>
      </c>
      <c r="K287" s="42">
        <f t="shared" si="17"/>
        <v>-313.91699999999997</v>
      </c>
      <c r="L287" s="42">
        <f t="shared" si="18"/>
        <v>27.097770552717144</v>
      </c>
      <c r="M287" s="20"/>
      <c r="N287" s="20"/>
      <c r="O287" s="20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</row>
    <row r="288" spans="1:29" s="14" customFormat="1" ht="47.25" x14ac:dyDescent="0.2">
      <c r="A288" s="74"/>
      <c r="B288" s="26" t="s">
        <v>20</v>
      </c>
      <c r="C288" s="68">
        <v>906</v>
      </c>
      <c r="D288" s="68" t="s">
        <v>19</v>
      </c>
      <c r="E288" s="68" t="s">
        <v>26</v>
      </c>
      <c r="F288" s="68" t="s">
        <v>212</v>
      </c>
      <c r="G288" s="63" t="s">
        <v>21</v>
      </c>
      <c r="H288" s="63"/>
      <c r="I288" s="42">
        <v>405.7</v>
      </c>
      <c r="J288" s="50">
        <v>116.68300000000001</v>
      </c>
      <c r="K288" s="42">
        <f t="shared" si="17"/>
        <v>-289.017</v>
      </c>
      <c r="L288" s="42">
        <f t="shared" si="18"/>
        <v>28.760907074192755</v>
      </c>
      <c r="M288" s="20"/>
      <c r="N288" s="20"/>
      <c r="O288" s="20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</row>
    <row r="289" spans="1:29" s="14" customFormat="1" ht="15.75" x14ac:dyDescent="0.2">
      <c r="A289" s="74"/>
      <c r="B289" s="26" t="s">
        <v>186</v>
      </c>
      <c r="C289" s="68">
        <v>906</v>
      </c>
      <c r="D289" s="68" t="s">
        <v>19</v>
      </c>
      <c r="E289" s="68" t="s">
        <v>26</v>
      </c>
      <c r="F289" s="68" t="s">
        <v>212</v>
      </c>
      <c r="G289" s="63" t="s">
        <v>11</v>
      </c>
      <c r="H289" s="63"/>
      <c r="I289" s="42">
        <v>24.9</v>
      </c>
      <c r="J289" s="50">
        <v>0</v>
      </c>
      <c r="K289" s="42">
        <f t="shared" si="17"/>
        <v>-24.9</v>
      </c>
      <c r="L289" s="42">
        <f t="shared" si="18"/>
        <v>0</v>
      </c>
      <c r="M289" s="20"/>
      <c r="N289" s="20"/>
      <c r="O289" s="20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</row>
    <row r="290" spans="1:29" s="14" customFormat="1" ht="15.75" x14ac:dyDescent="0.2">
      <c r="A290" s="71">
        <v>6</v>
      </c>
      <c r="B290" s="71" t="s">
        <v>98</v>
      </c>
      <c r="C290" s="72">
        <v>908</v>
      </c>
      <c r="D290" s="72"/>
      <c r="E290" s="72"/>
      <c r="F290" s="72"/>
      <c r="G290" s="73"/>
      <c r="H290" s="73"/>
      <c r="I290" s="43">
        <f>I291+I345+I350+I361+I384+I402+I412+I448+I466</f>
        <v>120432.56599999999</v>
      </c>
      <c r="J290" s="52">
        <f>J291+J345+J350+J361+J384+J402+J412+J448+J466</f>
        <v>11122.340999999999</v>
      </c>
      <c r="K290" s="43">
        <f t="shared" si="17"/>
        <v>-109310.22499999999</v>
      </c>
      <c r="L290" s="43">
        <f t="shared" si="18"/>
        <v>9.235326763692802</v>
      </c>
      <c r="M290" s="31"/>
      <c r="N290" s="20"/>
      <c r="O290" s="20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</row>
    <row r="291" spans="1:29" ht="15.75" x14ac:dyDescent="0.2">
      <c r="A291" s="67" t="s">
        <v>0</v>
      </c>
      <c r="B291" s="1" t="s">
        <v>37</v>
      </c>
      <c r="C291" s="2">
        <v>908</v>
      </c>
      <c r="D291" s="2" t="s">
        <v>19</v>
      </c>
      <c r="E291" s="2" t="s">
        <v>0</v>
      </c>
      <c r="F291" s="2" t="s">
        <v>0</v>
      </c>
      <c r="G291" s="4" t="s">
        <v>0</v>
      </c>
      <c r="H291" s="4"/>
      <c r="I291" s="41">
        <f>I292+I297+I304+I311</f>
        <v>39903</v>
      </c>
      <c r="J291" s="47">
        <f>J292+J297+J304+J311</f>
        <v>7968.7979999999998</v>
      </c>
      <c r="K291" s="41">
        <f t="shared" si="17"/>
        <v>-31934.202000000001</v>
      </c>
      <c r="L291" s="41">
        <f t="shared" si="18"/>
        <v>19.970423276445377</v>
      </c>
      <c r="M291" s="20"/>
      <c r="N291" s="31"/>
      <c r="O291" s="20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 spans="1:29" ht="31.5" x14ac:dyDescent="0.2">
      <c r="A292" s="76"/>
      <c r="B292" s="1" t="s">
        <v>57</v>
      </c>
      <c r="C292" s="2">
        <v>908</v>
      </c>
      <c r="D292" s="2" t="s">
        <v>19</v>
      </c>
      <c r="E292" s="2" t="s">
        <v>24</v>
      </c>
      <c r="F292" s="2" t="s">
        <v>0</v>
      </c>
      <c r="G292" s="4" t="s">
        <v>0</v>
      </c>
      <c r="H292" s="4"/>
      <c r="I292" s="41">
        <f t="shared" ref="I292:I295" si="20">I293</f>
        <v>1403.1</v>
      </c>
      <c r="J292" s="47">
        <f>J293</f>
        <v>297.18</v>
      </c>
      <c r="K292" s="41">
        <f t="shared" si="17"/>
        <v>-1105.9199999999998</v>
      </c>
      <c r="L292" s="41">
        <f t="shared" si="18"/>
        <v>21.180243745991024</v>
      </c>
      <c r="M292" s="20"/>
      <c r="N292" s="20"/>
      <c r="O292" s="20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 spans="1:29" ht="15.75" x14ac:dyDescent="0.2">
      <c r="A293" s="67" t="s">
        <v>0</v>
      </c>
      <c r="B293" s="1" t="s">
        <v>30</v>
      </c>
      <c r="C293" s="2">
        <v>908</v>
      </c>
      <c r="D293" s="2" t="s">
        <v>19</v>
      </c>
      <c r="E293" s="2" t="s">
        <v>24</v>
      </c>
      <c r="F293" s="2" t="s">
        <v>146</v>
      </c>
      <c r="G293" s="4" t="s">
        <v>0</v>
      </c>
      <c r="H293" s="4"/>
      <c r="I293" s="41">
        <f t="shared" si="20"/>
        <v>1403.1</v>
      </c>
      <c r="J293" s="47">
        <f>J294</f>
        <v>297.18</v>
      </c>
      <c r="K293" s="41">
        <f t="shared" si="17"/>
        <v>-1105.9199999999998</v>
      </c>
      <c r="L293" s="41">
        <f t="shared" si="18"/>
        <v>21.180243745991024</v>
      </c>
      <c r="M293" s="20"/>
      <c r="N293" s="20"/>
      <c r="O293" s="20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 spans="1:29" ht="15.75" x14ac:dyDescent="0.2">
      <c r="A294" s="67" t="s">
        <v>0</v>
      </c>
      <c r="B294" s="1" t="s">
        <v>99</v>
      </c>
      <c r="C294" s="2">
        <v>908</v>
      </c>
      <c r="D294" s="2" t="s">
        <v>19</v>
      </c>
      <c r="E294" s="2" t="s">
        <v>24</v>
      </c>
      <c r="F294" s="2" t="s">
        <v>208</v>
      </c>
      <c r="G294" s="4" t="s">
        <v>0</v>
      </c>
      <c r="H294" s="4"/>
      <c r="I294" s="41">
        <f t="shared" si="20"/>
        <v>1403.1</v>
      </c>
      <c r="J294" s="47">
        <f>J295</f>
        <v>297.18</v>
      </c>
      <c r="K294" s="41">
        <f t="shared" si="17"/>
        <v>-1105.9199999999998</v>
      </c>
      <c r="L294" s="41">
        <f t="shared" si="18"/>
        <v>21.180243745991024</v>
      </c>
      <c r="M294" s="20"/>
      <c r="N294" s="20"/>
      <c r="O294" s="20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spans="1:29" ht="15.75" x14ac:dyDescent="0.2">
      <c r="A295" s="67" t="s">
        <v>0</v>
      </c>
      <c r="B295" s="1" t="s">
        <v>100</v>
      </c>
      <c r="C295" s="2">
        <v>908</v>
      </c>
      <c r="D295" s="2" t="s">
        <v>19</v>
      </c>
      <c r="E295" s="2" t="s">
        <v>24</v>
      </c>
      <c r="F295" s="2" t="s">
        <v>213</v>
      </c>
      <c r="G295" s="4" t="s">
        <v>0</v>
      </c>
      <c r="H295" s="4"/>
      <c r="I295" s="41">
        <f t="shared" si="20"/>
        <v>1403.1</v>
      </c>
      <c r="J295" s="47">
        <f>J296</f>
        <v>297.18</v>
      </c>
      <c r="K295" s="41">
        <f t="shared" si="17"/>
        <v>-1105.9199999999998</v>
      </c>
      <c r="L295" s="41">
        <f t="shared" si="18"/>
        <v>21.180243745991024</v>
      </c>
      <c r="M295" s="20"/>
      <c r="N295" s="20"/>
      <c r="O295" s="20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spans="1:29" ht="47.25" x14ac:dyDescent="0.2">
      <c r="A296" s="70" t="s">
        <v>0</v>
      </c>
      <c r="B296" s="1" t="s">
        <v>20</v>
      </c>
      <c r="C296" s="2">
        <v>908</v>
      </c>
      <c r="D296" s="2" t="s">
        <v>19</v>
      </c>
      <c r="E296" s="2" t="s">
        <v>24</v>
      </c>
      <c r="F296" s="2" t="s">
        <v>213</v>
      </c>
      <c r="G296" s="4" t="s">
        <v>21</v>
      </c>
      <c r="H296" s="4"/>
      <c r="I296" s="41">
        <v>1403.1</v>
      </c>
      <c r="J296" s="47">
        <v>297.18</v>
      </c>
      <c r="K296" s="41">
        <f t="shared" si="17"/>
        <v>-1105.9199999999998</v>
      </c>
      <c r="L296" s="41">
        <f t="shared" si="18"/>
        <v>21.180243745991024</v>
      </c>
      <c r="M296" s="20"/>
      <c r="N296" s="20"/>
      <c r="O296" s="20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spans="1:29" ht="34.5" customHeight="1" x14ac:dyDescent="0.2">
      <c r="A297" s="70" t="s">
        <v>0</v>
      </c>
      <c r="B297" s="1" t="s">
        <v>101</v>
      </c>
      <c r="C297" s="2">
        <v>908</v>
      </c>
      <c r="D297" s="2" t="s">
        <v>19</v>
      </c>
      <c r="E297" s="2" t="s">
        <v>8</v>
      </c>
      <c r="F297" s="2" t="s">
        <v>0</v>
      </c>
      <c r="G297" s="4" t="s">
        <v>0</v>
      </c>
      <c r="H297" s="4"/>
      <c r="I297" s="41">
        <f t="shared" ref="I297:J299" si="21">I298</f>
        <v>34724.5</v>
      </c>
      <c r="J297" s="47">
        <f t="shared" si="21"/>
        <v>7200.5879999999997</v>
      </c>
      <c r="K297" s="41">
        <f t="shared" si="17"/>
        <v>-27523.912</v>
      </c>
      <c r="L297" s="41">
        <f t="shared" si="18"/>
        <v>20.736333136546243</v>
      </c>
      <c r="M297" s="20"/>
      <c r="N297" s="20"/>
      <c r="O297" s="20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spans="1:29" ht="15.75" x14ac:dyDescent="0.2">
      <c r="A298" s="67" t="s">
        <v>0</v>
      </c>
      <c r="B298" s="1" t="s">
        <v>30</v>
      </c>
      <c r="C298" s="2">
        <v>908</v>
      </c>
      <c r="D298" s="2" t="s">
        <v>19</v>
      </c>
      <c r="E298" s="2" t="s">
        <v>8</v>
      </c>
      <c r="F298" s="2" t="s">
        <v>146</v>
      </c>
      <c r="G298" s="4" t="s">
        <v>0</v>
      </c>
      <c r="H298" s="4"/>
      <c r="I298" s="41">
        <f t="shared" si="21"/>
        <v>34724.5</v>
      </c>
      <c r="J298" s="47">
        <f t="shared" si="21"/>
        <v>7200.5879999999997</v>
      </c>
      <c r="K298" s="41">
        <f t="shared" si="17"/>
        <v>-27523.912</v>
      </c>
      <c r="L298" s="41">
        <f t="shared" si="18"/>
        <v>20.736333136546243</v>
      </c>
      <c r="M298" s="20"/>
      <c r="N298" s="20"/>
      <c r="O298" s="20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spans="1:29" ht="15.75" x14ac:dyDescent="0.2">
      <c r="A299" s="67"/>
      <c r="B299" s="1" t="s">
        <v>102</v>
      </c>
      <c r="C299" s="2">
        <v>908</v>
      </c>
      <c r="D299" s="2" t="s">
        <v>19</v>
      </c>
      <c r="E299" s="2" t="s">
        <v>8</v>
      </c>
      <c r="F299" s="2" t="s">
        <v>215</v>
      </c>
      <c r="G299" s="4"/>
      <c r="H299" s="4"/>
      <c r="I299" s="41">
        <f t="shared" si="21"/>
        <v>34724.5</v>
      </c>
      <c r="J299" s="47">
        <f t="shared" si="21"/>
        <v>7200.5879999999997</v>
      </c>
      <c r="K299" s="41">
        <f t="shared" si="17"/>
        <v>-27523.912</v>
      </c>
      <c r="L299" s="41">
        <f t="shared" si="18"/>
        <v>20.736333136546243</v>
      </c>
      <c r="M299" s="20"/>
      <c r="N299" s="20"/>
      <c r="O299" s="20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 spans="1:29" ht="15.75" x14ac:dyDescent="0.2">
      <c r="A300" s="67"/>
      <c r="B300" s="1" t="s">
        <v>67</v>
      </c>
      <c r="C300" s="2">
        <v>908</v>
      </c>
      <c r="D300" s="2" t="s">
        <v>19</v>
      </c>
      <c r="E300" s="2" t="s">
        <v>8</v>
      </c>
      <c r="F300" s="2" t="s">
        <v>214</v>
      </c>
      <c r="G300" s="4"/>
      <c r="H300" s="4"/>
      <c r="I300" s="41">
        <f>I301+I302+I303</f>
        <v>34724.5</v>
      </c>
      <c r="J300" s="47">
        <f>J301+J302+J303</f>
        <v>7200.5879999999997</v>
      </c>
      <c r="K300" s="41">
        <f t="shared" si="17"/>
        <v>-27523.912</v>
      </c>
      <c r="L300" s="41">
        <f t="shared" si="18"/>
        <v>20.736333136546243</v>
      </c>
      <c r="M300" s="20"/>
      <c r="N300" s="20"/>
      <c r="O300" s="20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 spans="1:29" ht="47.25" x14ac:dyDescent="0.2">
      <c r="A301" s="67" t="s">
        <v>0</v>
      </c>
      <c r="B301" s="1" t="s">
        <v>20</v>
      </c>
      <c r="C301" s="2">
        <v>908</v>
      </c>
      <c r="D301" s="2" t="s">
        <v>19</v>
      </c>
      <c r="E301" s="2" t="s">
        <v>8</v>
      </c>
      <c r="F301" s="2" t="s">
        <v>214</v>
      </c>
      <c r="G301" s="4" t="s">
        <v>21</v>
      </c>
      <c r="H301" s="4"/>
      <c r="I301" s="41">
        <v>29139.5</v>
      </c>
      <c r="J301" s="47">
        <v>6384.8919999999998</v>
      </c>
      <c r="K301" s="41">
        <f t="shared" si="17"/>
        <v>-22754.608</v>
      </c>
      <c r="L301" s="41">
        <f t="shared" si="18"/>
        <v>21.911467252355049</v>
      </c>
      <c r="M301" s="20"/>
      <c r="N301" s="20"/>
      <c r="O301" s="20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spans="1:29" ht="15.75" x14ac:dyDescent="0.2">
      <c r="A302" s="70" t="s">
        <v>0</v>
      </c>
      <c r="B302" s="1" t="s">
        <v>186</v>
      </c>
      <c r="C302" s="2">
        <v>908</v>
      </c>
      <c r="D302" s="2" t="s">
        <v>19</v>
      </c>
      <c r="E302" s="2" t="s">
        <v>8</v>
      </c>
      <c r="F302" s="2" t="s">
        <v>214</v>
      </c>
      <c r="G302" s="4" t="s">
        <v>11</v>
      </c>
      <c r="H302" s="4"/>
      <c r="I302" s="41">
        <v>4623.7</v>
      </c>
      <c r="J302" s="47">
        <v>714.45399999999995</v>
      </c>
      <c r="K302" s="41">
        <f t="shared" si="17"/>
        <v>-3909.2460000000001</v>
      </c>
      <c r="L302" s="41">
        <f t="shared" si="18"/>
        <v>15.451997318165105</v>
      </c>
      <c r="M302" s="33"/>
      <c r="N302" s="25"/>
      <c r="O302" s="20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spans="1:29" ht="15.75" x14ac:dyDescent="0.2">
      <c r="A303" s="70" t="s">
        <v>0</v>
      </c>
      <c r="B303" s="1" t="s">
        <v>22</v>
      </c>
      <c r="C303" s="2">
        <v>908</v>
      </c>
      <c r="D303" s="2" t="s">
        <v>19</v>
      </c>
      <c r="E303" s="2" t="s">
        <v>8</v>
      </c>
      <c r="F303" s="2" t="s">
        <v>214</v>
      </c>
      <c r="G303" s="4" t="s">
        <v>23</v>
      </c>
      <c r="H303" s="4"/>
      <c r="I303" s="41">
        <v>961.3</v>
      </c>
      <c r="J303" s="47">
        <v>101.242</v>
      </c>
      <c r="K303" s="41">
        <f t="shared" si="17"/>
        <v>-860.05799999999999</v>
      </c>
      <c r="L303" s="41">
        <f t="shared" si="18"/>
        <v>10.531779881410591</v>
      </c>
      <c r="M303" s="20"/>
      <c r="N303" s="20"/>
      <c r="O303" s="20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spans="1:29" ht="15.75" x14ac:dyDescent="0.2">
      <c r="A304" s="67"/>
      <c r="B304" s="1" t="s">
        <v>103</v>
      </c>
      <c r="C304" s="2">
        <v>908</v>
      </c>
      <c r="D304" s="3" t="s">
        <v>19</v>
      </c>
      <c r="E304" s="3" t="s">
        <v>13</v>
      </c>
      <c r="F304" s="2"/>
      <c r="G304" s="4"/>
      <c r="H304" s="4"/>
      <c r="I304" s="41">
        <f>I305</f>
        <v>50</v>
      </c>
      <c r="J304" s="47">
        <f>J305</f>
        <v>0</v>
      </c>
      <c r="K304" s="41">
        <f t="shared" si="17"/>
        <v>-50</v>
      </c>
      <c r="L304" s="41">
        <f t="shared" si="18"/>
        <v>0</v>
      </c>
      <c r="M304" s="20"/>
      <c r="N304" s="20"/>
      <c r="O304" s="20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 spans="1:29" ht="15.75" x14ac:dyDescent="0.2">
      <c r="A305" s="67"/>
      <c r="B305" s="1" t="s">
        <v>30</v>
      </c>
      <c r="C305" s="2">
        <v>908</v>
      </c>
      <c r="D305" s="2" t="s">
        <v>19</v>
      </c>
      <c r="E305" s="3" t="s">
        <v>13</v>
      </c>
      <c r="F305" s="2" t="s">
        <v>146</v>
      </c>
      <c r="G305" s="4" t="s">
        <v>0</v>
      </c>
      <c r="H305" s="4"/>
      <c r="I305" s="41">
        <f>I306</f>
        <v>50</v>
      </c>
      <c r="J305" s="47">
        <f>J306</f>
        <v>0</v>
      </c>
      <c r="K305" s="41">
        <f t="shared" si="17"/>
        <v>-50</v>
      </c>
      <c r="L305" s="41">
        <f t="shared" si="18"/>
        <v>0</v>
      </c>
      <c r="M305" s="20"/>
      <c r="N305" s="20"/>
      <c r="O305" s="20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spans="1:29" ht="15.75" x14ac:dyDescent="0.2">
      <c r="A306" s="67"/>
      <c r="B306" s="1" t="s">
        <v>104</v>
      </c>
      <c r="C306" s="2">
        <v>908</v>
      </c>
      <c r="D306" s="3" t="s">
        <v>19</v>
      </c>
      <c r="E306" s="3" t="s">
        <v>13</v>
      </c>
      <c r="F306" s="2" t="s">
        <v>216</v>
      </c>
      <c r="G306" s="4"/>
      <c r="H306" s="4"/>
      <c r="I306" s="41">
        <f>I307+I309</f>
        <v>50</v>
      </c>
      <c r="J306" s="47">
        <f>J307+J309</f>
        <v>0</v>
      </c>
      <c r="K306" s="41">
        <f t="shared" si="17"/>
        <v>-50</v>
      </c>
      <c r="L306" s="41">
        <f t="shared" si="18"/>
        <v>0</v>
      </c>
      <c r="M306" s="20"/>
      <c r="N306" s="20"/>
      <c r="O306" s="20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spans="1:29" ht="15.75" x14ac:dyDescent="0.2">
      <c r="A307" s="67"/>
      <c r="B307" s="1" t="s">
        <v>105</v>
      </c>
      <c r="C307" s="2">
        <v>908</v>
      </c>
      <c r="D307" s="3" t="s">
        <v>19</v>
      </c>
      <c r="E307" s="3" t="s">
        <v>13</v>
      </c>
      <c r="F307" s="2" t="s">
        <v>217</v>
      </c>
      <c r="G307" s="4"/>
      <c r="H307" s="4"/>
      <c r="I307" s="41">
        <f>I308</f>
        <v>40</v>
      </c>
      <c r="J307" s="47">
        <f>J308</f>
        <v>0</v>
      </c>
      <c r="K307" s="41">
        <f t="shared" si="17"/>
        <v>-40</v>
      </c>
      <c r="L307" s="41">
        <f t="shared" si="18"/>
        <v>0</v>
      </c>
      <c r="M307" s="20"/>
      <c r="N307" s="20"/>
      <c r="O307" s="20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spans="1:29" ht="15.75" x14ac:dyDescent="0.2">
      <c r="A308" s="67"/>
      <c r="B308" s="1" t="s">
        <v>186</v>
      </c>
      <c r="C308" s="2">
        <v>908</v>
      </c>
      <c r="D308" s="2" t="s">
        <v>19</v>
      </c>
      <c r="E308" s="3" t="s">
        <v>13</v>
      </c>
      <c r="F308" s="2" t="s">
        <v>217</v>
      </c>
      <c r="G308" s="4" t="s">
        <v>11</v>
      </c>
      <c r="H308" s="4"/>
      <c r="I308" s="41">
        <v>40</v>
      </c>
      <c r="J308" s="47">
        <v>0</v>
      </c>
      <c r="K308" s="41">
        <f t="shared" si="17"/>
        <v>-40</v>
      </c>
      <c r="L308" s="41">
        <f t="shared" si="18"/>
        <v>0</v>
      </c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spans="1:29" ht="31.5" x14ac:dyDescent="0.2">
      <c r="A309" s="67"/>
      <c r="B309" s="1" t="s">
        <v>59</v>
      </c>
      <c r="C309" s="2">
        <v>908</v>
      </c>
      <c r="D309" s="3" t="s">
        <v>19</v>
      </c>
      <c r="E309" s="3" t="s">
        <v>13</v>
      </c>
      <c r="F309" s="2" t="s">
        <v>218</v>
      </c>
      <c r="G309" s="4"/>
      <c r="H309" s="4"/>
      <c r="I309" s="41">
        <f>I310</f>
        <v>10</v>
      </c>
      <c r="J309" s="47">
        <f>J310</f>
        <v>0</v>
      </c>
      <c r="K309" s="41">
        <f t="shared" si="17"/>
        <v>-10</v>
      </c>
      <c r="L309" s="41">
        <f t="shared" si="18"/>
        <v>0</v>
      </c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spans="1:29" ht="15.75" x14ac:dyDescent="0.2">
      <c r="A310" s="67"/>
      <c r="B310" s="1" t="s">
        <v>186</v>
      </c>
      <c r="C310" s="2">
        <v>908</v>
      </c>
      <c r="D310" s="2" t="s">
        <v>19</v>
      </c>
      <c r="E310" s="3" t="s">
        <v>13</v>
      </c>
      <c r="F310" s="2" t="s">
        <v>218</v>
      </c>
      <c r="G310" s="4" t="s">
        <v>11</v>
      </c>
      <c r="H310" s="4"/>
      <c r="I310" s="41">
        <v>10</v>
      </c>
      <c r="J310" s="47">
        <v>0</v>
      </c>
      <c r="K310" s="41">
        <f t="shared" si="17"/>
        <v>-10</v>
      </c>
      <c r="L310" s="41">
        <f t="shared" si="18"/>
        <v>0</v>
      </c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spans="1:29" ht="15.75" x14ac:dyDescent="0.2">
      <c r="A311" s="38"/>
      <c r="B311" s="1" t="s">
        <v>53</v>
      </c>
      <c r="C311" s="2">
        <v>908</v>
      </c>
      <c r="D311" s="3" t="s">
        <v>19</v>
      </c>
      <c r="E311" s="3" t="s">
        <v>54</v>
      </c>
      <c r="F311" s="2"/>
      <c r="G311" s="4"/>
      <c r="H311" s="4"/>
      <c r="I311" s="41">
        <f>I312+I315+I322+I325+I340+I334+I319</f>
        <v>3725.4</v>
      </c>
      <c r="J311" s="47">
        <f>J312+J315+J319+J322+J325+J334+J340</f>
        <v>471.03000000000003</v>
      </c>
      <c r="K311" s="41">
        <f t="shared" si="17"/>
        <v>-3254.37</v>
      </c>
      <c r="L311" s="41">
        <f t="shared" si="18"/>
        <v>12.643742953776776</v>
      </c>
      <c r="M311" s="32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spans="1:29" ht="31.5" x14ac:dyDescent="0.2">
      <c r="A312" s="38"/>
      <c r="B312" s="27" t="s">
        <v>69</v>
      </c>
      <c r="C312" s="2">
        <v>908</v>
      </c>
      <c r="D312" s="3" t="s">
        <v>19</v>
      </c>
      <c r="E312" s="3" t="s">
        <v>54</v>
      </c>
      <c r="F312" s="2" t="s">
        <v>158</v>
      </c>
      <c r="G312" s="4" t="s">
        <v>0</v>
      </c>
      <c r="H312" s="4"/>
      <c r="I312" s="41">
        <f>I313</f>
        <v>22</v>
      </c>
      <c r="J312" s="47">
        <f>J313</f>
        <v>0</v>
      </c>
      <c r="K312" s="41">
        <f t="shared" si="17"/>
        <v>-22</v>
      </c>
      <c r="L312" s="41">
        <f t="shared" si="18"/>
        <v>0</v>
      </c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 spans="1:29" ht="31.5" x14ac:dyDescent="0.2">
      <c r="A313" s="38"/>
      <c r="B313" s="1" t="s">
        <v>160</v>
      </c>
      <c r="C313" s="2">
        <v>908</v>
      </c>
      <c r="D313" s="3" t="s">
        <v>19</v>
      </c>
      <c r="E313" s="3" t="s">
        <v>54</v>
      </c>
      <c r="F313" s="2" t="s">
        <v>159</v>
      </c>
      <c r="G313" s="4" t="s">
        <v>0</v>
      </c>
      <c r="H313" s="4"/>
      <c r="I313" s="42">
        <f>I314</f>
        <v>22</v>
      </c>
      <c r="J313" s="47">
        <f>J314</f>
        <v>0</v>
      </c>
      <c r="K313" s="41">
        <f t="shared" si="17"/>
        <v>-22</v>
      </c>
      <c r="L313" s="42">
        <f t="shared" si="18"/>
        <v>0</v>
      </c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 spans="1:29" ht="15.75" x14ac:dyDescent="0.2">
      <c r="A314" s="38"/>
      <c r="B314" s="1" t="s">
        <v>186</v>
      </c>
      <c r="C314" s="2">
        <v>908</v>
      </c>
      <c r="D314" s="3" t="s">
        <v>19</v>
      </c>
      <c r="E314" s="3" t="s">
        <v>54</v>
      </c>
      <c r="F314" s="2" t="s">
        <v>159</v>
      </c>
      <c r="G314" s="4">
        <v>200</v>
      </c>
      <c r="H314" s="4"/>
      <c r="I314" s="42">
        <v>22</v>
      </c>
      <c r="J314" s="47">
        <v>0</v>
      </c>
      <c r="K314" s="41">
        <f t="shared" si="17"/>
        <v>-22</v>
      </c>
      <c r="L314" s="42">
        <f t="shared" si="18"/>
        <v>0</v>
      </c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 spans="1:29" ht="15.75" x14ac:dyDescent="0.2">
      <c r="A315" s="38"/>
      <c r="B315" s="1" t="s">
        <v>110</v>
      </c>
      <c r="C315" s="2">
        <v>908</v>
      </c>
      <c r="D315" s="3" t="s">
        <v>19</v>
      </c>
      <c r="E315" s="3" t="s">
        <v>54</v>
      </c>
      <c r="F315" s="2" t="s">
        <v>219</v>
      </c>
      <c r="G315" s="4"/>
      <c r="H315" s="4"/>
      <c r="I315" s="41">
        <f t="shared" ref="I315" si="22">I316</f>
        <v>50</v>
      </c>
      <c r="J315" s="47">
        <f>J316</f>
        <v>1.6</v>
      </c>
      <c r="K315" s="41">
        <f t="shared" si="17"/>
        <v>-48.4</v>
      </c>
      <c r="L315" s="41">
        <f t="shared" si="18"/>
        <v>3.2</v>
      </c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spans="1:29" ht="31.5" x14ac:dyDescent="0.2">
      <c r="A316" s="38"/>
      <c r="B316" s="1" t="s">
        <v>124</v>
      </c>
      <c r="C316" s="2">
        <v>908</v>
      </c>
      <c r="D316" s="3" t="s">
        <v>19</v>
      </c>
      <c r="E316" s="3" t="s">
        <v>54</v>
      </c>
      <c r="F316" s="2" t="s">
        <v>220</v>
      </c>
      <c r="G316" s="4"/>
      <c r="H316" s="4"/>
      <c r="I316" s="41">
        <f>I317</f>
        <v>50</v>
      </c>
      <c r="J316" s="47">
        <f>J317</f>
        <v>1.6</v>
      </c>
      <c r="K316" s="41">
        <f t="shared" si="17"/>
        <v>-48.4</v>
      </c>
      <c r="L316" s="41">
        <f t="shared" si="18"/>
        <v>3.2</v>
      </c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 spans="1:29" ht="31.5" x14ac:dyDescent="0.2">
      <c r="A317" s="38"/>
      <c r="B317" s="1" t="s">
        <v>221</v>
      </c>
      <c r="C317" s="2">
        <v>908</v>
      </c>
      <c r="D317" s="3" t="s">
        <v>19</v>
      </c>
      <c r="E317" s="3" t="s">
        <v>54</v>
      </c>
      <c r="F317" s="2" t="s">
        <v>222</v>
      </c>
      <c r="G317" s="4"/>
      <c r="H317" s="4"/>
      <c r="I317" s="41">
        <f>I318</f>
        <v>50</v>
      </c>
      <c r="J317" s="47">
        <f>J318</f>
        <v>1.6</v>
      </c>
      <c r="K317" s="41">
        <f t="shared" si="17"/>
        <v>-48.4</v>
      </c>
      <c r="L317" s="41">
        <f t="shared" si="18"/>
        <v>3.2</v>
      </c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 spans="1:29" ht="15.75" x14ac:dyDescent="0.2">
      <c r="A318" s="38"/>
      <c r="B318" s="1" t="s">
        <v>186</v>
      </c>
      <c r="C318" s="2">
        <v>908</v>
      </c>
      <c r="D318" s="3" t="s">
        <v>19</v>
      </c>
      <c r="E318" s="3" t="s">
        <v>54</v>
      </c>
      <c r="F318" s="2" t="s">
        <v>222</v>
      </c>
      <c r="G318" s="4">
        <v>200</v>
      </c>
      <c r="H318" s="4"/>
      <c r="I318" s="41">
        <v>50</v>
      </c>
      <c r="J318" s="47">
        <v>1.6</v>
      </c>
      <c r="K318" s="41">
        <f t="shared" si="17"/>
        <v>-48.4</v>
      </c>
      <c r="L318" s="41">
        <f t="shared" si="18"/>
        <v>3.2</v>
      </c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 spans="1:29" ht="36" customHeight="1" x14ac:dyDescent="0.2">
      <c r="A319" s="38"/>
      <c r="B319" s="1" t="s">
        <v>134</v>
      </c>
      <c r="C319" s="2">
        <v>908</v>
      </c>
      <c r="D319" s="3" t="s">
        <v>19</v>
      </c>
      <c r="E319" s="3" t="s">
        <v>54</v>
      </c>
      <c r="F319" s="2" t="s">
        <v>232</v>
      </c>
      <c r="G319" s="4"/>
      <c r="H319" s="4"/>
      <c r="I319" s="41">
        <f>I320</f>
        <v>500</v>
      </c>
      <c r="J319" s="47">
        <f>J320</f>
        <v>0</v>
      </c>
      <c r="K319" s="41">
        <f t="shared" si="17"/>
        <v>-500</v>
      </c>
      <c r="L319" s="41">
        <f t="shared" si="18"/>
        <v>0</v>
      </c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spans="1:29" ht="15.75" x14ac:dyDescent="0.2">
      <c r="A320" s="38"/>
      <c r="B320" s="1" t="s">
        <v>402</v>
      </c>
      <c r="C320" s="2">
        <v>908</v>
      </c>
      <c r="D320" s="3" t="s">
        <v>19</v>
      </c>
      <c r="E320" s="3" t="s">
        <v>54</v>
      </c>
      <c r="F320" s="2" t="s">
        <v>401</v>
      </c>
      <c r="G320" s="4"/>
      <c r="H320" s="4"/>
      <c r="I320" s="41">
        <f>I321</f>
        <v>500</v>
      </c>
      <c r="J320" s="47">
        <f>J321</f>
        <v>0</v>
      </c>
      <c r="K320" s="41">
        <f t="shared" si="17"/>
        <v>-500</v>
      </c>
      <c r="L320" s="41">
        <f t="shared" si="18"/>
        <v>0</v>
      </c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spans="1:29" ht="15.75" x14ac:dyDescent="0.2">
      <c r="A321" s="38"/>
      <c r="B321" s="1" t="s">
        <v>186</v>
      </c>
      <c r="C321" s="2">
        <v>908</v>
      </c>
      <c r="D321" s="3" t="s">
        <v>19</v>
      </c>
      <c r="E321" s="3" t="s">
        <v>54</v>
      </c>
      <c r="F321" s="35" t="s">
        <v>401</v>
      </c>
      <c r="G321" s="4">
        <v>200</v>
      </c>
      <c r="H321" s="4"/>
      <c r="I321" s="41">
        <v>500</v>
      </c>
      <c r="J321" s="47">
        <v>0</v>
      </c>
      <c r="K321" s="41">
        <f t="shared" si="17"/>
        <v>-500</v>
      </c>
      <c r="L321" s="41">
        <f t="shared" si="18"/>
        <v>0</v>
      </c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 spans="1:29" ht="15.75" x14ac:dyDescent="0.2">
      <c r="A322" s="38"/>
      <c r="B322" s="1" t="s">
        <v>141</v>
      </c>
      <c r="C322" s="2">
        <v>908</v>
      </c>
      <c r="D322" s="2" t="s">
        <v>19</v>
      </c>
      <c r="E322" s="3" t="s">
        <v>54</v>
      </c>
      <c r="F322" s="2" t="s">
        <v>173</v>
      </c>
      <c r="G322" s="4"/>
      <c r="H322" s="4"/>
      <c r="I322" s="41">
        <f>I323</f>
        <v>805</v>
      </c>
      <c r="J322" s="47">
        <f>J323</f>
        <v>435</v>
      </c>
      <c r="K322" s="41">
        <f t="shared" si="17"/>
        <v>-370</v>
      </c>
      <c r="L322" s="41">
        <f t="shared" si="18"/>
        <v>54.037267080745345</v>
      </c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spans="1:29" ht="31.5" x14ac:dyDescent="0.2">
      <c r="A323" s="38"/>
      <c r="B323" s="1" t="s">
        <v>144</v>
      </c>
      <c r="C323" s="2">
        <v>908</v>
      </c>
      <c r="D323" s="2" t="s">
        <v>19</v>
      </c>
      <c r="E323" s="3" t="s">
        <v>54</v>
      </c>
      <c r="F323" s="2" t="s">
        <v>369</v>
      </c>
      <c r="G323" s="4"/>
      <c r="H323" s="4"/>
      <c r="I323" s="41">
        <f>I324</f>
        <v>805</v>
      </c>
      <c r="J323" s="47">
        <f>J324</f>
        <v>435</v>
      </c>
      <c r="K323" s="41">
        <f t="shared" si="17"/>
        <v>-370</v>
      </c>
      <c r="L323" s="41">
        <f t="shared" si="18"/>
        <v>54.037267080745345</v>
      </c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 spans="1:29" ht="15.75" x14ac:dyDescent="0.2">
      <c r="A324" s="38"/>
      <c r="B324" s="1" t="s">
        <v>186</v>
      </c>
      <c r="C324" s="2">
        <v>908</v>
      </c>
      <c r="D324" s="2" t="s">
        <v>19</v>
      </c>
      <c r="E324" s="3" t="s">
        <v>54</v>
      </c>
      <c r="F324" s="2" t="s">
        <v>369</v>
      </c>
      <c r="G324" s="4">
        <v>200</v>
      </c>
      <c r="H324" s="4"/>
      <c r="I324" s="41">
        <v>805</v>
      </c>
      <c r="J324" s="47">
        <v>435</v>
      </c>
      <c r="K324" s="41">
        <f t="shared" si="17"/>
        <v>-370</v>
      </c>
      <c r="L324" s="41">
        <f t="shared" si="18"/>
        <v>54.037267080745345</v>
      </c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spans="1:29" ht="31.5" x14ac:dyDescent="0.2">
      <c r="A325" s="38"/>
      <c r="B325" s="1" t="s">
        <v>125</v>
      </c>
      <c r="C325" s="2">
        <v>908</v>
      </c>
      <c r="D325" s="3" t="s">
        <v>19</v>
      </c>
      <c r="E325" s="3" t="s">
        <v>54</v>
      </c>
      <c r="F325" s="2" t="s">
        <v>223</v>
      </c>
      <c r="G325" s="4"/>
      <c r="H325" s="4"/>
      <c r="I325" s="41">
        <f>I326</f>
        <v>1765</v>
      </c>
      <c r="J325" s="47">
        <f>J326</f>
        <v>7</v>
      </c>
      <c r="K325" s="41">
        <f t="shared" si="17"/>
        <v>-1758</v>
      </c>
      <c r="L325" s="41">
        <f t="shared" si="18"/>
        <v>0.39660056657223797</v>
      </c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 spans="1:29" ht="31.5" x14ac:dyDescent="0.2">
      <c r="A326" s="38"/>
      <c r="B326" s="1" t="s">
        <v>143</v>
      </c>
      <c r="C326" s="2">
        <v>908</v>
      </c>
      <c r="D326" s="3" t="s">
        <v>19</v>
      </c>
      <c r="E326" s="3" t="s">
        <v>54</v>
      </c>
      <c r="F326" s="2" t="s">
        <v>224</v>
      </c>
      <c r="G326" s="4"/>
      <c r="H326" s="4"/>
      <c r="I326" s="41">
        <f>I327+I329+I331</f>
        <v>1765</v>
      </c>
      <c r="J326" s="47">
        <f>J327+J329+J331</f>
        <v>7</v>
      </c>
      <c r="K326" s="41">
        <f t="shared" si="17"/>
        <v>-1758</v>
      </c>
      <c r="L326" s="41">
        <f t="shared" si="18"/>
        <v>0.39660056657223797</v>
      </c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 spans="1:29" ht="31.5" x14ac:dyDescent="0.2">
      <c r="A327" s="38"/>
      <c r="B327" s="1" t="s">
        <v>227</v>
      </c>
      <c r="C327" s="2">
        <v>908</v>
      </c>
      <c r="D327" s="3" t="s">
        <v>19</v>
      </c>
      <c r="E327" s="3" t="s">
        <v>54</v>
      </c>
      <c r="F327" s="2" t="s">
        <v>225</v>
      </c>
      <c r="G327" s="4"/>
      <c r="H327" s="4"/>
      <c r="I327" s="41">
        <f>I328</f>
        <v>30</v>
      </c>
      <c r="J327" s="47">
        <f>J328</f>
        <v>7</v>
      </c>
      <c r="K327" s="41">
        <f t="shared" si="17"/>
        <v>-23</v>
      </c>
      <c r="L327" s="41">
        <f t="shared" si="18"/>
        <v>23.333333333333332</v>
      </c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 spans="1:29" ht="15.75" x14ac:dyDescent="0.2">
      <c r="A328" s="38"/>
      <c r="B328" s="1" t="s">
        <v>186</v>
      </c>
      <c r="C328" s="2">
        <v>908</v>
      </c>
      <c r="D328" s="3" t="s">
        <v>19</v>
      </c>
      <c r="E328" s="3" t="s">
        <v>54</v>
      </c>
      <c r="F328" s="2" t="s">
        <v>225</v>
      </c>
      <c r="G328" s="4">
        <v>200</v>
      </c>
      <c r="H328" s="4"/>
      <c r="I328" s="41">
        <v>30</v>
      </c>
      <c r="J328" s="47">
        <v>7</v>
      </c>
      <c r="K328" s="41">
        <f t="shared" si="17"/>
        <v>-23</v>
      </c>
      <c r="L328" s="41">
        <f t="shared" si="18"/>
        <v>23.333333333333332</v>
      </c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 spans="1:29" ht="47.25" x14ac:dyDescent="0.2">
      <c r="A329" s="38"/>
      <c r="B329" s="1" t="s">
        <v>411</v>
      </c>
      <c r="C329" s="2">
        <v>908</v>
      </c>
      <c r="D329" s="3" t="s">
        <v>19</v>
      </c>
      <c r="E329" s="3" t="s">
        <v>54</v>
      </c>
      <c r="F329" s="2" t="s">
        <v>226</v>
      </c>
      <c r="G329" s="4"/>
      <c r="H329" s="4"/>
      <c r="I329" s="41">
        <f>I330</f>
        <v>495</v>
      </c>
      <c r="J329" s="47">
        <f>J330</f>
        <v>0</v>
      </c>
      <c r="K329" s="41">
        <f t="shared" si="17"/>
        <v>-495</v>
      </c>
      <c r="L329" s="41">
        <f t="shared" si="18"/>
        <v>0</v>
      </c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 spans="1:29" ht="15.75" x14ac:dyDescent="0.2">
      <c r="A330" s="38"/>
      <c r="B330" s="1" t="s">
        <v>186</v>
      </c>
      <c r="C330" s="2">
        <v>908</v>
      </c>
      <c r="D330" s="3" t="s">
        <v>19</v>
      </c>
      <c r="E330" s="3" t="s">
        <v>54</v>
      </c>
      <c r="F330" s="2" t="s">
        <v>226</v>
      </c>
      <c r="G330" s="4">
        <v>200</v>
      </c>
      <c r="H330" s="4"/>
      <c r="I330" s="41">
        <v>495</v>
      </c>
      <c r="J330" s="47">
        <v>0</v>
      </c>
      <c r="K330" s="41">
        <f t="shared" si="17"/>
        <v>-495</v>
      </c>
      <c r="L330" s="41">
        <f t="shared" si="18"/>
        <v>0</v>
      </c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 spans="1:29" ht="47.25" x14ac:dyDescent="0.2">
      <c r="A331" s="38"/>
      <c r="B331" s="1" t="s">
        <v>417</v>
      </c>
      <c r="C331" s="2">
        <v>908</v>
      </c>
      <c r="D331" s="3" t="s">
        <v>19</v>
      </c>
      <c r="E331" s="3" t="s">
        <v>54</v>
      </c>
      <c r="F331" s="2" t="s">
        <v>416</v>
      </c>
      <c r="G331" s="4"/>
      <c r="H331" s="4"/>
      <c r="I331" s="41">
        <f>I332+I333</f>
        <v>1240</v>
      </c>
      <c r="J331" s="47">
        <f>J332</f>
        <v>0</v>
      </c>
      <c r="K331" s="41">
        <f t="shared" si="17"/>
        <v>-1240</v>
      </c>
      <c r="L331" s="41">
        <f t="shared" si="18"/>
        <v>0</v>
      </c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 spans="1:29" ht="15.75" x14ac:dyDescent="0.2">
      <c r="A332" s="38"/>
      <c r="B332" s="1" t="s">
        <v>186</v>
      </c>
      <c r="C332" s="2">
        <v>908</v>
      </c>
      <c r="D332" s="3" t="s">
        <v>19</v>
      </c>
      <c r="E332" s="3" t="s">
        <v>54</v>
      </c>
      <c r="F332" s="2" t="s">
        <v>416</v>
      </c>
      <c r="G332" s="4">
        <v>200</v>
      </c>
      <c r="H332" s="4"/>
      <c r="I332" s="41">
        <v>40</v>
      </c>
      <c r="J332" s="47">
        <v>0</v>
      </c>
      <c r="K332" s="41">
        <f t="shared" si="17"/>
        <v>-40</v>
      </c>
      <c r="L332" s="41">
        <f t="shared" si="18"/>
        <v>0</v>
      </c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 spans="1:29" ht="31.5" x14ac:dyDescent="0.2">
      <c r="A333" s="38"/>
      <c r="B333" s="1" t="s">
        <v>49</v>
      </c>
      <c r="C333" s="2">
        <v>908</v>
      </c>
      <c r="D333" s="3" t="s">
        <v>19</v>
      </c>
      <c r="E333" s="3" t="s">
        <v>54</v>
      </c>
      <c r="F333" s="2" t="s">
        <v>416</v>
      </c>
      <c r="G333" s="4">
        <v>400</v>
      </c>
      <c r="H333" s="4"/>
      <c r="I333" s="41">
        <v>1200</v>
      </c>
      <c r="J333" s="47">
        <v>0</v>
      </c>
      <c r="K333" s="41">
        <f t="shared" si="17"/>
        <v>-1200</v>
      </c>
      <c r="L333" s="41">
        <f t="shared" si="18"/>
        <v>0</v>
      </c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 spans="1:29" ht="15.75" x14ac:dyDescent="0.2">
      <c r="A334" s="38"/>
      <c r="B334" s="1" t="s">
        <v>30</v>
      </c>
      <c r="C334" s="2">
        <v>908</v>
      </c>
      <c r="D334" s="3" t="s">
        <v>19</v>
      </c>
      <c r="E334" s="3" t="s">
        <v>54</v>
      </c>
      <c r="F334" s="2" t="s">
        <v>146</v>
      </c>
      <c r="G334" s="4"/>
      <c r="H334" s="4"/>
      <c r="I334" s="41">
        <f>I335+I338</f>
        <v>198</v>
      </c>
      <c r="J334" s="47">
        <f>J335+J338</f>
        <v>27.43</v>
      </c>
      <c r="K334" s="41">
        <f t="shared" si="17"/>
        <v>-170.57</v>
      </c>
      <c r="L334" s="41">
        <f t="shared" si="18"/>
        <v>13.853535353535355</v>
      </c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 spans="1:29" s="8" customFormat="1" ht="31.5" x14ac:dyDescent="0.2">
      <c r="A335" s="49"/>
      <c r="B335" s="1" t="s">
        <v>123</v>
      </c>
      <c r="C335" s="2">
        <v>908</v>
      </c>
      <c r="D335" s="3" t="s">
        <v>19</v>
      </c>
      <c r="E335" s="3" t="s">
        <v>54</v>
      </c>
      <c r="F335" s="2" t="s">
        <v>247</v>
      </c>
      <c r="G335" s="4"/>
      <c r="H335" s="4"/>
      <c r="I335" s="41">
        <f>I336+I337</f>
        <v>197.5</v>
      </c>
      <c r="J335" s="47">
        <f>J336+J337</f>
        <v>27.43</v>
      </c>
      <c r="K335" s="41">
        <f t="shared" si="17"/>
        <v>-170.07</v>
      </c>
      <c r="L335" s="41">
        <f t="shared" si="18"/>
        <v>13.888607594936708</v>
      </c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</row>
    <row r="336" spans="1:29" s="8" customFormat="1" ht="15.75" x14ac:dyDescent="0.2">
      <c r="A336" s="49"/>
      <c r="B336" s="1" t="s">
        <v>186</v>
      </c>
      <c r="C336" s="2">
        <v>908</v>
      </c>
      <c r="D336" s="3" t="s">
        <v>19</v>
      </c>
      <c r="E336" s="3" t="s">
        <v>54</v>
      </c>
      <c r="F336" s="2" t="s">
        <v>247</v>
      </c>
      <c r="G336" s="4">
        <v>200</v>
      </c>
      <c r="H336" s="4"/>
      <c r="I336" s="41">
        <v>38.799999999999997</v>
      </c>
      <c r="J336" s="47">
        <v>0</v>
      </c>
      <c r="K336" s="41">
        <f t="shared" si="17"/>
        <v>-38.799999999999997</v>
      </c>
      <c r="L336" s="41">
        <f t="shared" si="18"/>
        <v>0</v>
      </c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</row>
    <row r="337" spans="1:29" s="8" customFormat="1" ht="15.75" x14ac:dyDescent="0.2">
      <c r="A337" s="49"/>
      <c r="B337" s="1" t="s">
        <v>126</v>
      </c>
      <c r="C337" s="2">
        <v>908</v>
      </c>
      <c r="D337" s="3" t="s">
        <v>19</v>
      </c>
      <c r="E337" s="3" t="s">
        <v>54</v>
      </c>
      <c r="F337" s="2" t="s">
        <v>247</v>
      </c>
      <c r="G337" s="4">
        <v>500</v>
      </c>
      <c r="H337" s="4"/>
      <c r="I337" s="41">
        <v>158.69999999999999</v>
      </c>
      <c r="J337" s="47">
        <v>27.43</v>
      </c>
      <c r="K337" s="41">
        <f t="shared" si="17"/>
        <v>-131.26999999999998</v>
      </c>
      <c r="L337" s="41">
        <f t="shared" si="18"/>
        <v>17.284183994959044</v>
      </c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</row>
    <row r="338" spans="1:29" s="8" customFormat="1" ht="47.25" x14ac:dyDescent="0.2">
      <c r="A338" s="49"/>
      <c r="B338" s="1" t="s">
        <v>384</v>
      </c>
      <c r="C338" s="2">
        <v>908</v>
      </c>
      <c r="D338" s="3" t="s">
        <v>19</v>
      </c>
      <c r="E338" s="3" t="s">
        <v>54</v>
      </c>
      <c r="F338" s="2" t="s">
        <v>385</v>
      </c>
      <c r="G338" s="4"/>
      <c r="H338" s="4"/>
      <c r="I338" s="41">
        <f>I339</f>
        <v>0.5</v>
      </c>
      <c r="J338" s="47">
        <f>J339</f>
        <v>0</v>
      </c>
      <c r="K338" s="41">
        <f t="shared" si="17"/>
        <v>-0.5</v>
      </c>
      <c r="L338" s="41">
        <f t="shared" si="18"/>
        <v>0</v>
      </c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</row>
    <row r="339" spans="1:29" s="8" customFormat="1" ht="15.75" x14ac:dyDescent="0.2">
      <c r="A339" s="49"/>
      <c r="B339" s="1" t="s">
        <v>186</v>
      </c>
      <c r="C339" s="2">
        <v>908</v>
      </c>
      <c r="D339" s="3" t="s">
        <v>19</v>
      </c>
      <c r="E339" s="3" t="s">
        <v>54</v>
      </c>
      <c r="F339" s="2" t="s">
        <v>385</v>
      </c>
      <c r="G339" s="4">
        <v>200</v>
      </c>
      <c r="H339" s="4"/>
      <c r="I339" s="41">
        <v>0.5</v>
      </c>
      <c r="J339" s="47">
        <v>0</v>
      </c>
      <c r="K339" s="41">
        <f t="shared" ref="K339:K404" si="23">SUM(J339-I339)</f>
        <v>-0.5</v>
      </c>
      <c r="L339" s="41">
        <f t="shared" ref="L339:L404" si="24">SUM(J339/I339*100)</f>
        <v>0</v>
      </c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</row>
    <row r="340" spans="1:29" ht="31.5" x14ac:dyDescent="0.2">
      <c r="A340" s="38"/>
      <c r="B340" s="1" t="s">
        <v>82</v>
      </c>
      <c r="C340" s="2">
        <v>908</v>
      </c>
      <c r="D340" s="3" t="s">
        <v>19</v>
      </c>
      <c r="E340" s="3" t="s">
        <v>54</v>
      </c>
      <c r="F340" s="2" t="s">
        <v>175</v>
      </c>
      <c r="G340" s="4"/>
      <c r="H340" s="4"/>
      <c r="I340" s="41">
        <f>I341+I343</f>
        <v>385.4</v>
      </c>
      <c r="J340" s="47">
        <f>J341+J343</f>
        <v>0</v>
      </c>
      <c r="K340" s="41">
        <f t="shared" si="23"/>
        <v>-385.4</v>
      </c>
      <c r="L340" s="41">
        <f t="shared" si="24"/>
        <v>0</v>
      </c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 spans="1:29" ht="31.5" x14ac:dyDescent="0.2">
      <c r="A341" s="38"/>
      <c r="B341" s="1" t="s">
        <v>325</v>
      </c>
      <c r="C341" s="2">
        <v>908</v>
      </c>
      <c r="D341" s="3" t="s">
        <v>19</v>
      </c>
      <c r="E341" s="3" t="s">
        <v>54</v>
      </c>
      <c r="F341" s="2" t="s">
        <v>236</v>
      </c>
      <c r="G341" s="4"/>
      <c r="H341" s="4"/>
      <c r="I341" s="41">
        <f>I342</f>
        <v>285.39999999999998</v>
      </c>
      <c r="J341" s="47">
        <f>J342</f>
        <v>0</v>
      </c>
      <c r="K341" s="41">
        <f t="shared" si="23"/>
        <v>-285.39999999999998</v>
      </c>
      <c r="L341" s="41">
        <f t="shared" si="24"/>
        <v>0</v>
      </c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 spans="1:29" ht="19.5" customHeight="1" x14ac:dyDescent="0.2">
      <c r="A342" s="38"/>
      <c r="B342" s="1" t="s">
        <v>10</v>
      </c>
      <c r="C342" s="2">
        <v>908</v>
      </c>
      <c r="D342" s="3" t="s">
        <v>19</v>
      </c>
      <c r="E342" s="3" t="s">
        <v>54</v>
      </c>
      <c r="F342" s="2" t="s">
        <v>236</v>
      </c>
      <c r="G342" s="4">
        <v>200</v>
      </c>
      <c r="H342" s="4"/>
      <c r="I342" s="41">
        <v>285.39999999999998</v>
      </c>
      <c r="J342" s="47">
        <v>0</v>
      </c>
      <c r="K342" s="41">
        <f t="shared" si="23"/>
        <v>-285.39999999999998</v>
      </c>
      <c r="L342" s="41">
        <f t="shared" si="24"/>
        <v>0</v>
      </c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 spans="1:29" ht="17.25" customHeight="1" x14ac:dyDescent="0.2">
      <c r="A343" s="38"/>
      <c r="B343" s="1" t="s">
        <v>397</v>
      </c>
      <c r="C343" s="2">
        <v>908</v>
      </c>
      <c r="D343" s="3" t="s">
        <v>19</v>
      </c>
      <c r="E343" s="3" t="s">
        <v>54</v>
      </c>
      <c r="F343" s="2" t="s">
        <v>396</v>
      </c>
      <c r="G343" s="4"/>
      <c r="H343" s="4"/>
      <c r="I343" s="41">
        <f>I344</f>
        <v>100</v>
      </c>
      <c r="J343" s="47">
        <f>J344</f>
        <v>0</v>
      </c>
      <c r="K343" s="41">
        <f t="shared" si="23"/>
        <v>-100</v>
      </c>
      <c r="L343" s="41">
        <f t="shared" si="24"/>
        <v>0</v>
      </c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 spans="1:29" ht="15" customHeight="1" x14ac:dyDescent="0.2">
      <c r="A344" s="38"/>
      <c r="B344" s="1" t="s">
        <v>186</v>
      </c>
      <c r="C344" s="2">
        <v>908</v>
      </c>
      <c r="D344" s="3" t="s">
        <v>19</v>
      </c>
      <c r="E344" s="3" t="s">
        <v>54</v>
      </c>
      <c r="F344" s="2" t="s">
        <v>396</v>
      </c>
      <c r="G344" s="4">
        <v>200</v>
      </c>
      <c r="H344" s="4"/>
      <c r="I344" s="41">
        <v>100</v>
      </c>
      <c r="J344" s="47">
        <v>0</v>
      </c>
      <c r="K344" s="41">
        <f t="shared" si="23"/>
        <v>-100</v>
      </c>
      <c r="L344" s="41">
        <f t="shared" si="24"/>
        <v>0</v>
      </c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 spans="1:29" s="8" customFormat="1" ht="15.75" x14ac:dyDescent="0.2">
      <c r="A345" s="49"/>
      <c r="B345" s="1" t="s">
        <v>58</v>
      </c>
      <c r="C345" s="2">
        <v>908</v>
      </c>
      <c r="D345" s="3" t="s">
        <v>24</v>
      </c>
      <c r="E345" s="3"/>
      <c r="F345" s="2"/>
      <c r="G345" s="4"/>
      <c r="H345" s="4"/>
      <c r="I345" s="41">
        <f t="shared" ref="I345:I348" si="25">I346</f>
        <v>824</v>
      </c>
      <c r="J345" s="47">
        <f>J346</f>
        <v>206</v>
      </c>
      <c r="K345" s="41">
        <f t="shared" si="23"/>
        <v>-618</v>
      </c>
      <c r="L345" s="41">
        <f t="shared" si="24"/>
        <v>25</v>
      </c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</row>
    <row r="346" spans="1:29" s="8" customFormat="1" ht="15.75" x14ac:dyDescent="0.2">
      <c r="A346" s="49"/>
      <c r="B346" s="1" t="s">
        <v>61</v>
      </c>
      <c r="C346" s="2">
        <v>908</v>
      </c>
      <c r="D346" s="3" t="s">
        <v>24</v>
      </c>
      <c r="E346" s="3" t="s">
        <v>25</v>
      </c>
      <c r="F346" s="2"/>
      <c r="G346" s="4"/>
      <c r="H346" s="4"/>
      <c r="I346" s="41">
        <f t="shared" si="25"/>
        <v>824</v>
      </c>
      <c r="J346" s="47">
        <f>J347</f>
        <v>206</v>
      </c>
      <c r="K346" s="41">
        <f t="shared" si="23"/>
        <v>-618</v>
      </c>
      <c r="L346" s="41">
        <f t="shared" si="24"/>
        <v>25</v>
      </c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</row>
    <row r="347" spans="1:29" s="8" customFormat="1" ht="15.75" x14ac:dyDescent="0.2">
      <c r="A347" s="49"/>
      <c r="B347" s="1" t="s">
        <v>30</v>
      </c>
      <c r="C347" s="2">
        <v>908</v>
      </c>
      <c r="D347" s="3" t="s">
        <v>24</v>
      </c>
      <c r="E347" s="3" t="s">
        <v>25</v>
      </c>
      <c r="F347" s="2" t="s">
        <v>146</v>
      </c>
      <c r="G347" s="4"/>
      <c r="H347" s="4"/>
      <c r="I347" s="41">
        <f>I348</f>
        <v>824</v>
      </c>
      <c r="J347" s="47">
        <f>J348</f>
        <v>206</v>
      </c>
      <c r="K347" s="41">
        <f t="shared" si="23"/>
        <v>-618</v>
      </c>
      <c r="L347" s="41">
        <f t="shared" si="24"/>
        <v>25</v>
      </c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</row>
    <row r="348" spans="1:29" s="8" customFormat="1" ht="31.5" x14ac:dyDescent="0.2">
      <c r="A348" s="49"/>
      <c r="B348" s="1" t="s">
        <v>62</v>
      </c>
      <c r="C348" s="2">
        <v>908</v>
      </c>
      <c r="D348" s="3" t="s">
        <v>24</v>
      </c>
      <c r="E348" s="3" t="s">
        <v>25</v>
      </c>
      <c r="F348" s="2" t="s">
        <v>253</v>
      </c>
      <c r="G348" s="4"/>
      <c r="H348" s="4"/>
      <c r="I348" s="41">
        <f t="shared" si="25"/>
        <v>824</v>
      </c>
      <c r="J348" s="47">
        <f>J349</f>
        <v>206</v>
      </c>
      <c r="K348" s="41">
        <f t="shared" si="23"/>
        <v>-618</v>
      </c>
      <c r="L348" s="41">
        <f t="shared" si="24"/>
        <v>25</v>
      </c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</row>
    <row r="349" spans="1:29" s="8" customFormat="1" ht="15.75" x14ac:dyDescent="0.2">
      <c r="A349" s="49"/>
      <c r="B349" s="1" t="s">
        <v>27</v>
      </c>
      <c r="C349" s="2">
        <v>908</v>
      </c>
      <c r="D349" s="3" t="s">
        <v>24</v>
      </c>
      <c r="E349" s="3" t="s">
        <v>25</v>
      </c>
      <c r="F349" s="2" t="s">
        <v>253</v>
      </c>
      <c r="G349" s="4">
        <v>500</v>
      </c>
      <c r="H349" s="4" t="s">
        <v>367</v>
      </c>
      <c r="I349" s="41">
        <v>824</v>
      </c>
      <c r="J349" s="47">
        <v>206</v>
      </c>
      <c r="K349" s="41">
        <f t="shared" si="23"/>
        <v>-618</v>
      </c>
      <c r="L349" s="41">
        <f t="shared" si="24"/>
        <v>25</v>
      </c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</row>
    <row r="350" spans="1:29" ht="15.75" x14ac:dyDescent="0.2">
      <c r="A350" s="38"/>
      <c r="B350" s="1" t="s">
        <v>38</v>
      </c>
      <c r="C350" s="2">
        <v>908</v>
      </c>
      <c r="D350" s="3" t="s">
        <v>25</v>
      </c>
      <c r="E350" s="3"/>
      <c r="F350" s="2"/>
      <c r="G350" s="4"/>
      <c r="H350" s="4"/>
      <c r="I350" s="41">
        <f>I351</f>
        <v>1681.1</v>
      </c>
      <c r="J350" s="47">
        <f>J351</f>
        <v>226.27800000000002</v>
      </c>
      <c r="K350" s="41">
        <f t="shared" si="23"/>
        <v>-1454.8219999999999</v>
      </c>
      <c r="L350" s="41">
        <f t="shared" si="24"/>
        <v>13.46011540063054</v>
      </c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 spans="1:29" ht="31.5" x14ac:dyDescent="0.2">
      <c r="A351" s="38"/>
      <c r="B351" s="1" t="s">
        <v>39</v>
      </c>
      <c r="C351" s="2">
        <v>908</v>
      </c>
      <c r="D351" s="3" t="s">
        <v>25</v>
      </c>
      <c r="E351" s="3" t="s">
        <v>18</v>
      </c>
      <c r="F351" s="2"/>
      <c r="G351" s="4"/>
      <c r="H351" s="4"/>
      <c r="I351" s="41">
        <f>I352</f>
        <v>1681.1</v>
      </c>
      <c r="J351" s="47">
        <f>J352</f>
        <v>226.27800000000002</v>
      </c>
      <c r="K351" s="41">
        <f t="shared" si="23"/>
        <v>-1454.8219999999999</v>
      </c>
      <c r="L351" s="41">
        <f t="shared" si="24"/>
        <v>13.46011540063054</v>
      </c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spans="1:29" ht="47.25" x14ac:dyDescent="0.2">
      <c r="A352" s="38"/>
      <c r="B352" s="1" t="s">
        <v>106</v>
      </c>
      <c r="C352" s="2">
        <v>908</v>
      </c>
      <c r="D352" s="3" t="s">
        <v>25</v>
      </c>
      <c r="E352" s="3" t="s">
        <v>18</v>
      </c>
      <c r="F352" s="2" t="s">
        <v>228</v>
      </c>
      <c r="G352" s="4"/>
      <c r="H352" s="4"/>
      <c r="I352" s="41">
        <f>I353+I356</f>
        <v>1681.1</v>
      </c>
      <c r="J352" s="47">
        <f>J353+J356</f>
        <v>226.27800000000002</v>
      </c>
      <c r="K352" s="41">
        <f t="shared" si="23"/>
        <v>-1454.8219999999999</v>
      </c>
      <c r="L352" s="41">
        <f t="shared" si="24"/>
        <v>13.46011540063054</v>
      </c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 spans="1:29" ht="31.5" x14ac:dyDescent="0.2">
      <c r="A353" s="38"/>
      <c r="B353" s="1" t="s">
        <v>374</v>
      </c>
      <c r="C353" s="2">
        <v>908</v>
      </c>
      <c r="D353" s="3" t="s">
        <v>25</v>
      </c>
      <c r="E353" s="3" t="s">
        <v>18</v>
      </c>
      <c r="F353" s="2" t="s">
        <v>376</v>
      </c>
      <c r="G353" s="4"/>
      <c r="H353" s="4"/>
      <c r="I353" s="41">
        <f>I354</f>
        <v>510</v>
      </c>
      <c r="J353" s="47">
        <f>J354</f>
        <v>0</v>
      </c>
      <c r="K353" s="41">
        <f t="shared" si="23"/>
        <v>-510</v>
      </c>
      <c r="L353" s="41">
        <f t="shared" si="24"/>
        <v>0</v>
      </c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 spans="1:29" ht="31.5" x14ac:dyDescent="0.2">
      <c r="A354" s="38"/>
      <c r="B354" s="1" t="s">
        <v>375</v>
      </c>
      <c r="C354" s="2">
        <v>908</v>
      </c>
      <c r="D354" s="3" t="s">
        <v>25</v>
      </c>
      <c r="E354" s="3" t="s">
        <v>18</v>
      </c>
      <c r="F354" s="2" t="s">
        <v>377</v>
      </c>
      <c r="G354" s="4"/>
      <c r="H354" s="4"/>
      <c r="I354" s="41">
        <f>I355</f>
        <v>510</v>
      </c>
      <c r="J354" s="47">
        <f>J355</f>
        <v>0</v>
      </c>
      <c r="K354" s="41">
        <f t="shared" si="23"/>
        <v>-510</v>
      </c>
      <c r="L354" s="41">
        <f t="shared" si="24"/>
        <v>0</v>
      </c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 spans="1:29" ht="15.75" x14ac:dyDescent="0.2">
      <c r="A355" s="38"/>
      <c r="B355" s="26" t="s">
        <v>186</v>
      </c>
      <c r="C355" s="2">
        <v>908</v>
      </c>
      <c r="D355" s="3" t="s">
        <v>25</v>
      </c>
      <c r="E355" s="3" t="s">
        <v>18</v>
      </c>
      <c r="F355" s="2" t="s">
        <v>377</v>
      </c>
      <c r="G355" s="4">
        <v>200</v>
      </c>
      <c r="H355" s="4"/>
      <c r="I355" s="41">
        <v>510</v>
      </c>
      <c r="J355" s="47">
        <v>0</v>
      </c>
      <c r="K355" s="41">
        <f t="shared" si="23"/>
        <v>-510</v>
      </c>
      <c r="L355" s="41">
        <f t="shared" si="24"/>
        <v>0</v>
      </c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 spans="1:29" ht="15.75" x14ac:dyDescent="0.2">
      <c r="A356" s="38"/>
      <c r="B356" s="1" t="s">
        <v>229</v>
      </c>
      <c r="C356" s="2">
        <v>908</v>
      </c>
      <c r="D356" s="3" t="s">
        <v>25</v>
      </c>
      <c r="E356" s="3" t="s">
        <v>18</v>
      </c>
      <c r="F356" s="2" t="s">
        <v>230</v>
      </c>
      <c r="G356" s="4"/>
      <c r="H356" s="4"/>
      <c r="I356" s="41">
        <f>I357</f>
        <v>1171.0999999999999</v>
      </c>
      <c r="J356" s="47">
        <f>J357</f>
        <v>226.27800000000002</v>
      </c>
      <c r="K356" s="41">
        <f t="shared" si="23"/>
        <v>-944.82199999999989</v>
      </c>
      <c r="L356" s="41">
        <f t="shared" si="24"/>
        <v>19.321834172999747</v>
      </c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 spans="1:29" ht="31.5" x14ac:dyDescent="0.2">
      <c r="A357" s="30" t="s">
        <v>0</v>
      </c>
      <c r="B357" s="1" t="s">
        <v>97</v>
      </c>
      <c r="C357" s="2">
        <v>908</v>
      </c>
      <c r="D357" s="2" t="s">
        <v>25</v>
      </c>
      <c r="E357" s="2" t="s">
        <v>18</v>
      </c>
      <c r="F357" s="2" t="s">
        <v>231</v>
      </c>
      <c r="G357" s="4" t="s">
        <v>0</v>
      </c>
      <c r="H357" s="4"/>
      <c r="I357" s="41">
        <f>I358+I359+I360</f>
        <v>1171.0999999999999</v>
      </c>
      <c r="J357" s="47">
        <f>J358+J359+J360</f>
        <v>226.27800000000002</v>
      </c>
      <c r="K357" s="41">
        <f t="shared" si="23"/>
        <v>-944.82199999999989</v>
      </c>
      <c r="L357" s="41">
        <f t="shared" si="24"/>
        <v>19.321834172999747</v>
      </c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 spans="1:29" ht="47.25" x14ac:dyDescent="0.2">
      <c r="A358" s="38" t="s">
        <v>0</v>
      </c>
      <c r="B358" s="1" t="s">
        <v>20</v>
      </c>
      <c r="C358" s="2">
        <v>908</v>
      </c>
      <c r="D358" s="2" t="s">
        <v>25</v>
      </c>
      <c r="E358" s="2" t="s">
        <v>18</v>
      </c>
      <c r="F358" s="2" t="s">
        <v>231</v>
      </c>
      <c r="G358" s="4" t="s">
        <v>21</v>
      </c>
      <c r="H358" s="4"/>
      <c r="I358" s="41">
        <v>995.9</v>
      </c>
      <c r="J358" s="47">
        <v>217.47200000000001</v>
      </c>
      <c r="K358" s="41">
        <f t="shared" si="23"/>
        <v>-778.428</v>
      </c>
      <c r="L358" s="41">
        <f t="shared" si="24"/>
        <v>21.83673059544131</v>
      </c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 spans="1:29" ht="15.75" x14ac:dyDescent="0.2">
      <c r="A359" s="30" t="s">
        <v>0</v>
      </c>
      <c r="B359" s="1" t="s">
        <v>186</v>
      </c>
      <c r="C359" s="2">
        <v>908</v>
      </c>
      <c r="D359" s="2" t="s">
        <v>25</v>
      </c>
      <c r="E359" s="2" t="s">
        <v>18</v>
      </c>
      <c r="F359" s="2" t="s">
        <v>231</v>
      </c>
      <c r="G359" s="4" t="s">
        <v>11</v>
      </c>
      <c r="H359" s="4"/>
      <c r="I359" s="41">
        <v>152.19999999999999</v>
      </c>
      <c r="J359" s="47">
        <v>8.8059999999999992</v>
      </c>
      <c r="K359" s="41">
        <f t="shared" si="23"/>
        <v>-143.39399999999998</v>
      </c>
      <c r="L359" s="41">
        <f t="shared" si="24"/>
        <v>5.7858081471747704</v>
      </c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 spans="1:29" ht="15.75" x14ac:dyDescent="0.2">
      <c r="A360" s="30"/>
      <c r="B360" s="1" t="s">
        <v>22</v>
      </c>
      <c r="C360" s="2">
        <v>908</v>
      </c>
      <c r="D360" s="2" t="s">
        <v>25</v>
      </c>
      <c r="E360" s="2" t="s">
        <v>18</v>
      </c>
      <c r="F360" s="2" t="s">
        <v>231</v>
      </c>
      <c r="G360" s="4">
        <v>800</v>
      </c>
      <c r="H360" s="4"/>
      <c r="I360" s="41">
        <v>23</v>
      </c>
      <c r="J360" s="47">
        <v>0</v>
      </c>
      <c r="K360" s="41">
        <f t="shared" si="23"/>
        <v>-23</v>
      </c>
      <c r="L360" s="41">
        <f t="shared" si="24"/>
        <v>0</v>
      </c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 spans="1:29" ht="15.75" x14ac:dyDescent="0.2">
      <c r="A361" s="38"/>
      <c r="B361" s="1" t="s">
        <v>107</v>
      </c>
      <c r="C361" s="2">
        <v>908</v>
      </c>
      <c r="D361" s="3" t="s">
        <v>8</v>
      </c>
      <c r="E361" s="3"/>
      <c r="F361" s="2"/>
      <c r="G361" s="4"/>
      <c r="H361" s="4"/>
      <c r="I361" s="41">
        <f>I362+I368+I376+I371</f>
        <v>3728.7999999999997</v>
      </c>
      <c r="J361" s="47">
        <f>J362+J366+J371+J376</f>
        <v>258.49099999999999</v>
      </c>
      <c r="K361" s="41">
        <f t="shared" si="23"/>
        <v>-3470.3089999999997</v>
      </c>
      <c r="L361" s="41">
        <f t="shared" si="24"/>
        <v>6.9322838446685253</v>
      </c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 spans="1:29" ht="15.75" x14ac:dyDescent="0.2">
      <c r="A362" s="38"/>
      <c r="B362" s="1" t="s">
        <v>44</v>
      </c>
      <c r="C362" s="2">
        <v>908</v>
      </c>
      <c r="D362" s="3" t="s">
        <v>8</v>
      </c>
      <c r="E362" s="3" t="s">
        <v>17</v>
      </c>
      <c r="F362" s="2"/>
      <c r="G362" s="4"/>
      <c r="H362" s="4"/>
      <c r="I362" s="41">
        <f t="shared" ref="I362:J364" si="26">I363</f>
        <v>100</v>
      </c>
      <c r="J362" s="47">
        <f t="shared" si="26"/>
        <v>0</v>
      </c>
      <c r="K362" s="41">
        <f t="shared" si="23"/>
        <v>-100</v>
      </c>
      <c r="L362" s="41">
        <f t="shared" si="24"/>
        <v>0</v>
      </c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 spans="1:29" ht="31.5" x14ac:dyDescent="0.2">
      <c r="A363" s="38"/>
      <c r="B363" s="1" t="s">
        <v>134</v>
      </c>
      <c r="C363" s="2">
        <v>908</v>
      </c>
      <c r="D363" s="3" t="s">
        <v>8</v>
      </c>
      <c r="E363" s="3" t="s">
        <v>17</v>
      </c>
      <c r="F363" s="2" t="s">
        <v>232</v>
      </c>
      <c r="G363" s="4"/>
      <c r="H363" s="4"/>
      <c r="I363" s="41">
        <f t="shared" si="26"/>
        <v>100</v>
      </c>
      <c r="J363" s="47">
        <f t="shared" si="26"/>
        <v>0</v>
      </c>
      <c r="K363" s="41">
        <f t="shared" si="23"/>
        <v>-100</v>
      </c>
      <c r="L363" s="41">
        <f t="shared" si="24"/>
        <v>0</v>
      </c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 spans="1:29" ht="31.5" x14ac:dyDescent="0.2">
      <c r="A364" s="38"/>
      <c r="B364" s="1" t="s">
        <v>108</v>
      </c>
      <c r="C364" s="2">
        <v>908</v>
      </c>
      <c r="D364" s="3" t="s">
        <v>8</v>
      </c>
      <c r="E364" s="3" t="s">
        <v>17</v>
      </c>
      <c r="F364" s="2" t="s">
        <v>233</v>
      </c>
      <c r="G364" s="4"/>
      <c r="H364" s="4"/>
      <c r="I364" s="41">
        <f t="shared" si="26"/>
        <v>100</v>
      </c>
      <c r="J364" s="47">
        <f t="shared" si="26"/>
        <v>0</v>
      </c>
      <c r="K364" s="41">
        <f t="shared" si="23"/>
        <v>-100</v>
      </c>
      <c r="L364" s="41">
        <f t="shared" si="24"/>
        <v>0</v>
      </c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 spans="1:29" ht="15.75" x14ac:dyDescent="0.2">
      <c r="A365" s="38"/>
      <c r="B365" s="1" t="s">
        <v>186</v>
      </c>
      <c r="C365" s="2">
        <v>908</v>
      </c>
      <c r="D365" s="3" t="s">
        <v>8</v>
      </c>
      <c r="E365" s="3" t="s">
        <v>17</v>
      </c>
      <c r="F365" s="2" t="s">
        <v>233</v>
      </c>
      <c r="G365" s="4">
        <v>200</v>
      </c>
      <c r="H365" s="4"/>
      <c r="I365" s="41">
        <v>100</v>
      </c>
      <c r="J365" s="47">
        <v>0</v>
      </c>
      <c r="K365" s="41">
        <f t="shared" si="23"/>
        <v>-100</v>
      </c>
      <c r="L365" s="41">
        <f t="shared" si="24"/>
        <v>0</v>
      </c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 spans="1:29" s="8" customFormat="1" ht="15.75" x14ac:dyDescent="0.2">
      <c r="A366" s="49"/>
      <c r="B366" s="1" t="s">
        <v>234</v>
      </c>
      <c r="C366" s="2">
        <v>908</v>
      </c>
      <c r="D366" s="3" t="s">
        <v>8</v>
      </c>
      <c r="E366" s="3" t="s">
        <v>34</v>
      </c>
      <c r="F366" s="2"/>
      <c r="G366" s="4"/>
      <c r="H366" s="4"/>
      <c r="I366" s="41">
        <f t="shared" ref="I366:J369" si="27">I367</f>
        <v>1920.7</v>
      </c>
      <c r="J366" s="47">
        <f t="shared" si="27"/>
        <v>213.49100000000001</v>
      </c>
      <c r="K366" s="41">
        <f t="shared" si="23"/>
        <v>-1707.2090000000001</v>
      </c>
      <c r="L366" s="41">
        <f t="shared" si="24"/>
        <v>11.115270474306243</v>
      </c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</row>
    <row r="367" spans="1:29" s="8" customFormat="1" ht="31.5" x14ac:dyDescent="0.2">
      <c r="A367" s="49"/>
      <c r="B367" s="1" t="s">
        <v>82</v>
      </c>
      <c r="C367" s="2">
        <v>908</v>
      </c>
      <c r="D367" s="3" t="s">
        <v>8</v>
      </c>
      <c r="E367" s="3" t="s">
        <v>34</v>
      </c>
      <c r="F367" s="2" t="s">
        <v>175</v>
      </c>
      <c r="G367" s="4"/>
      <c r="H367" s="4"/>
      <c r="I367" s="41">
        <f t="shared" si="27"/>
        <v>1920.7</v>
      </c>
      <c r="J367" s="47">
        <f t="shared" si="27"/>
        <v>213.49100000000001</v>
      </c>
      <c r="K367" s="41">
        <f t="shared" si="23"/>
        <v>-1707.2090000000001</v>
      </c>
      <c r="L367" s="41">
        <f t="shared" si="24"/>
        <v>11.115270474306243</v>
      </c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</row>
    <row r="368" spans="1:29" s="8" customFormat="1" ht="15.75" x14ac:dyDescent="0.2">
      <c r="A368" s="49"/>
      <c r="B368" s="1" t="s">
        <v>326</v>
      </c>
      <c r="C368" s="2">
        <v>908</v>
      </c>
      <c r="D368" s="3" t="s">
        <v>8</v>
      </c>
      <c r="E368" s="3" t="s">
        <v>34</v>
      </c>
      <c r="F368" s="2" t="s">
        <v>245</v>
      </c>
      <c r="G368" s="4"/>
      <c r="H368" s="4"/>
      <c r="I368" s="41">
        <f t="shared" si="27"/>
        <v>1920.7</v>
      </c>
      <c r="J368" s="47">
        <f t="shared" si="27"/>
        <v>213.49100000000001</v>
      </c>
      <c r="K368" s="41">
        <f t="shared" si="23"/>
        <v>-1707.2090000000001</v>
      </c>
      <c r="L368" s="41">
        <f t="shared" si="24"/>
        <v>11.115270474306243</v>
      </c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</row>
    <row r="369" spans="1:29" s="8" customFormat="1" ht="31.5" customHeight="1" x14ac:dyDescent="0.2">
      <c r="A369" s="49"/>
      <c r="B369" s="1" t="s">
        <v>327</v>
      </c>
      <c r="C369" s="2">
        <v>908</v>
      </c>
      <c r="D369" s="3" t="s">
        <v>8</v>
      </c>
      <c r="E369" s="3" t="s">
        <v>34</v>
      </c>
      <c r="F369" s="2" t="s">
        <v>324</v>
      </c>
      <c r="G369" s="4"/>
      <c r="H369" s="4"/>
      <c r="I369" s="41">
        <f t="shared" si="27"/>
        <v>1920.7</v>
      </c>
      <c r="J369" s="47">
        <f t="shared" si="27"/>
        <v>213.49100000000001</v>
      </c>
      <c r="K369" s="41">
        <f t="shared" si="23"/>
        <v>-1707.2090000000001</v>
      </c>
      <c r="L369" s="41">
        <f t="shared" si="24"/>
        <v>11.115270474306243</v>
      </c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</row>
    <row r="370" spans="1:29" s="8" customFormat="1" ht="15.75" x14ac:dyDescent="0.2">
      <c r="A370" s="49"/>
      <c r="B370" s="1" t="s">
        <v>22</v>
      </c>
      <c r="C370" s="2">
        <v>908</v>
      </c>
      <c r="D370" s="3" t="s">
        <v>8</v>
      </c>
      <c r="E370" s="3" t="s">
        <v>34</v>
      </c>
      <c r="F370" s="2" t="s">
        <v>324</v>
      </c>
      <c r="G370" s="4">
        <v>800</v>
      </c>
      <c r="H370" s="4"/>
      <c r="I370" s="41">
        <v>1920.7</v>
      </c>
      <c r="J370" s="47">
        <v>213.49100000000001</v>
      </c>
      <c r="K370" s="41">
        <f t="shared" si="23"/>
        <v>-1707.2090000000001</v>
      </c>
      <c r="L370" s="41">
        <f t="shared" si="24"/>
        <v>11.115270474306243</v>
      </c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</row>
    <row r="371" spans="1:29" ht="15.75" x14ac:dyDescent="0.2">
      <c r="A371" s="38"/>
      <c r="B371" s="1" t="s">
        <v>140</v>
      </c>
      <c r="C371" s="2">
        <v>908</v>
      </c>
      <c r="D371" s="3" t="s">
        <v>8</v>
      </c>
      <c r="E371" s="3" t="s">
        <v>18</v>
      </c>
      <c r="F371" s="2"/>
      <c r="G371" s="4"/>
      <c r="H371" s="4"/>
      <c r="I371" s="41">
        <f>I372</f>
        <v>413.1</v>
      </c>
      <c r="J371" s="47">
        <f>J372</f>
        <v>0</v>
      </c>
      <c r="K371" s="41">
        <f t="shared" si="23"/>
        <v>-413.1</v>
      </c>
      <c r="L371" s="41">
        <f t="shared" si="24"/>
        <v>0</v>
      </c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 spans="1:29" ht="31.5" x14ac:dyDescent="0.2">
      <c r="A372" s="67"/>
      <c r="B372" s="1" t="s">
        <v>125</v>
      </c>
      <c r="C372" s="2">
        <v>908</v>
      </c>
      <c r="D372" s="3" t="s">
        <v>8</v>
      </c>
      <c r="E372" s="3" t="s">
        <v>18</v>
      </c>
      <c r="F372" s="2" t="s">
        <v>223</v>
      </c>
      <c r="G372" s="4"/>
      <c r="H372" s="4"/>
      <c r="I372" s="41">
        <f t="shared" ref="I372" si="28">I373</f>
        <v>413.1</v>
      </c>
      <c r="J372" s="47">
        <f>J373</f>
        <v>0</v>
      </c>
      <c r="K372" s="41">
        <f t="shared" si="23"/>
        <v>-413.1</v>
      </c>
      <c r="L372" s="41">
        <f t="shared" si="24"/>
        <v>0</v>
      </c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 spans="1:29" ht="31.5" x14ac:dyDescent="0.2">
      <c r="A373" s="67"/>
      <c r="B373" s="1" t="s">
        <v>143</v>
      </c>
      <c r="C373" s="2">
        <v>908</v>
      </c>
      <c r="D373" s="3" t="s">
        <v>8</v>
      </c>
      <c r="E373" s="3" t="s">
        <v>18</v>
      </c>
      <c r="F373" s="2" t="s">
        <v>224</v>
      </c>
      <c r="G373" s="4"/>
      <c r="H373" s="4"/>
      <c r="I373" s="41">
        <f>I374</f>
        <v>413.1</v>
      </c>
      <c r="J373" s="47">
        <f>J374</f>
        <v>0</v>
      </c>
      <c r="K373" s="41">
        <f t="shared" si="23"/>
        <v>-413.1</v>
      </c>
      <c r="L373" s="41">
        <f t="shared" si="24"/>
        <v>0</v>
      </c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 spans="1:29" ht="47.25" x14ac:dyDescent="0.2">
      <c r="A374" s="67"/>
      <c r="B374" s="1" t="s">
        <v>417</v>
      </c>
      <c r="C374" s="2">
        <v>908</v>
      </c>
      <c r="D374" s="3" t="s">
        <v>8</v>
      </c>
      <c r="E374" s="3" t="s">
        <v>18</v>
      </c>
      <c r="F374" s="2" t="s">
        <v>416</v>
      </c>
      <c r="G374" s="4"/>
      <c r="H374" s="4"/>
      <c r="I374" s="41">
        <f>I375</f>
        <v>413.1</v>
      </c>
      <c r="J374" s="47">
        <f>J375</f>
        <v>0</v>
      </c>
      <c r="K374" s="41">
        <f t="shared" si="23"/>
        <v>-413.1</v>
      </c>
      <c r="L374" s="41">
        <f t="shared" si="24"/>
        <v>0</v>
      </c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 spans="1:29" ht="15.75" x14ac:dyDescent="0.2">
      <c r="A375" s="67"/>
      <c r="B375" s="1" t="s">
        <v>186</v>
      </c>
      <c r="C375" s="2">
        <v>908</v>
      </c>
      <c r="D375" s="3" t="s">
        <v>8</v>
      </c>
      <c r="E375" s="3" t="s">
        <v>18</v>
      </c>
      <c r="F375" s="2" t="s">
        <v>416</v>
      </c>
      <c r="G375" s="4">
        <v>200</v>
      </c>
      <c r="H375" s="4"/>
      <c r="I375" s="41">
        <v>413.1</v>
      </c>
      <c r="J375" s="47">
        <v>0</v>
      </c>
      <c r="K375" s="41">
        <f t="shared" si="23"/>
        <v>-413.1</v>
      </c>
      <c r="L375" s="41">
        <f t="shared" si="24"/>
        <v>0</v>
      </c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 spans="1:29" ht="15.75" x14ac:dyDescent="0.2">
      <c r="A376" s="38"/>
      <c r="B376" s="1" t="s">
        <v>45</v>
      </c>
      <c r="C376" s="2">
        <v>908</v>
      </c>
      <c r="D376" s="3" t="s">
        <v>8</v>
      </c>
      <c r="E376" s="3" t="s">
        <v>46</v>
      </c>
      <c r="F376" s="2"/>
      <c r="G376" s="4"/>
      <c r="H376" s="4"/>
      <c r="I376" s="41">
        <f>I377+I380</f>
        <v>1295</v>
      </c>
      <c r="J376" s="47">
        <f>J377+J381</f>
        <v>45</v>
      </c>
      <c r="K376" s="41">
        <f t="shared" si="23"/>
        <v>-1250</v>
      </c>
      <c r="L376" s="41">
        <f t="shared" si="24"/>
        <v>3.4749034749034751</v>
      </c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</row>
    <row r="377" spans="1:29" ht="31.5" x14ac:dyDescent="0.2">
      <c r="A377" s="38"/>
      <c r="B377" s="1" t="s">
        <v>82</v>
      </c>
      <c r="C377" s="2">
        <v>908</v>
      </c>
      <c r="D377" s="3" t="s">
        <v>8</v>
      </c>
      <c r="E377" s="3" t="s">
        <v>46</v>
      </c>
      <c r="F377" s="2" t="s">
        <v>175</v>
      </c>
      <c r="G377" s="4"/>
      <c r="H377" s="4"/>
      <c r="I377" s="41">
        <f>I378</f>
        <v>800</v>
      </c>
      <c r="J377" s="47">
        <f>J378</f>
        <v>45</v>
      </c>
      <c r="K377" s="41">
        <f t="shared" si="23"/>
        <v>-755</v>
      </c>
      <c r="L377" s="41">
        <f t="shared" si="24"/>
        <v>5.625</v>
      </c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 spans="1:29" ht="15.75" x14ac:dyDescent="0.2">
      <c r="A378" s="38"/>
      <c r="B378" s="1" t="s">
        <v>127</v>
      </c>
      <c r="C378" s="2">
        <v>908</v>
      </c>
      <c r="D378" s="3" t="s">
        <v>8</v>
      </c>
      <c r="E378" s="3" t="s">
        <v>46</v>
      </c>
      <c r="F378" s="2" t="s">
        <v>323</v>
      </c>
      <c r="G378" s="4"/>
      <c r="H378" s="4"/>
      <c r="I378" s="41">
        <f>I379</f>
        <v>800</v>
      </c>
      <c r="J378" s="47">
        <f>J379</f>
        <v>45</v>
      </c>
      <c r="K378" s="41">
        <f t="shared" si="23"/>
        <v>-755</v>
      </c>
      <c r="L378" s="41">
        <f t="shared" si="24"/>
        <v>5.625</v>
      </c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</row>
    <row r="379" spans="1:29" ht="15.75" x14ac:dyDescent="0.2">
      <c r="A379" s="38"/>
      <c r="B379" s="1" t="s">
        <v>186</v>
      </c>
      <c r="C379" s="2">
        <v>908</v>
      </c>
      <c r="D379" s="3" t="s">
        <v>8</v>
      </c>
      <c r="E379" s="3" t="s">
        <v>46</v>
      </c>
      <c r="F379" s="2" t="s">
        <v>323</v>
      </c>
      <c r="G379" s="4">
        <v>200</v>
      </c>
      <c r="H379" s="4"/>
      <c r="I379" s="41">
        <v>800</v>
      </c>
      <c r="J379" s="47">
        <v>45</v>
      </c>
      <c r="K379" s="41">
        <f t="shared" si="23"/>
        <v>-755</v>
      </c>
      <c r="L379" s="41">
        <f t="shared" si="24"/>
        <v>5.625</v>
      </c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 spans="1:29" ht="31.5" x14ac:dyDescent="0.2">
      <c r="A380" s="38"/>
      <c r="B380" s="1" t="s">
        <v>125</v>
      </c>
      <c r="C380" s="2">
        <v>908</v>
      </c>
      <c r="D380" s="3" t="s">
        <v>8</v>
      </c>
      <c r="E380" s="3" t="s">
        <v>46</v>
      </c>
      <c r="F380" s="2" t="s">
        <v>223</v>
      </c>
      <c r="G380" s="4"/>
      <c r="H380" s="4"/>
      <c r="I380" s="41">
        <f t="shared" ref="I380" si="29">I381</f>
        <v>495</v>
      </c>
      <c r="J380" s="47">
        <f>J381</f>
        <v>0</v>
      </c>
      <c r="K380" s="41">
        <f t="shared" si="23"/>
        <v>-495</v>
      </c>
      <c r="L380" s="41">
        <f t="shared" si="24"/>
        <v>0</v>
      </c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</row>
    <row r="381" spans="1:29" ht="31.5" x14ac:dyDescent="0.2">
      <c r="A381" s="38"/>
      <c r="B381" s="1" t="s">
        <v>341</v>
      </c>
      <c r="C381" s="2">
        <v>908</v>
      </c>
      <c r="D381" s="3" t="s">
        <v>8</v>
      </c>
      <c r="E381" s="3" t="s">
        <v>46</v>
      </c>
      <c r="F381" s="2" t="s">
        <v>224</v>
      </c>
      <c r="G381" s="4"/>
      <c r="H381" s="4"/>
      <c r="I381" s="41">
        <f>I382</f>
        <v>495</v>
      </c>
      <c r="J381" s="47">
        <f>J382</f>
        <v>0</v>
      </c>
      <c r="K381" s="41">
        <f t="shared" si="23"/>
        <v>-495</v>
      </c>
      <c r="L381" s="41">
        <f t="shared" si="24"/>
        <v>0</v>
      </c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 spans="1:29" ht="15.75" x14ac:dyDescent="0.2">
      <c r="A382" s="38"/>
      <c r="B382" s="1" t="s">
        <v>412</v>
      </c>
      <c r="C382" s="2">
        <v>908</v>
      </c>
      <c r="D382" s="3" t="s">
        <v>8</v>
      </c>
      <c r="E382" s="3" t="s">
        <v>46</v>
      </c>
      <c r="F382" s="2" t="s">
        <v>235</v>
      </c>
      <c r="G382" s="4"/>
      <c r="H382" s="4"/>
      <c r="I382" s="41">
        <f>I383</f>
        <v>495</v>
      </c>
      <c r="J382" s="47">
        <f>J383</f>
        <v>0</v>
      </c>
      <c r="K382" s="41">
        <f t="shared" si="23"/>
        <v>-495</v>
      </c>
      <c r="L382" s="41">
        <f t="shared" si="24"/>
        <v>0</v>
      </c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</row>
    <row r="383" spans="1:29" ht="15.75" x14ac:dyDescent="0.2">
      <c r="A383" s="38"/>
      <c r="B383" s="1" t="s">
        <v>186</v>
      </c>
      <c r="C383" s="2">
        <v>908</v>
      </c>
      <c r="D383" s="3" t="s">
        <v>8</v>
      </c>
      <c r="E383" s="3" t="s">
        <v>46</v>
      </c>
      <c r="F383" s="2" t="s">
        <v>235</v>
      </c>
      <c r="G383" s="4">
        <v>200</v>
      </c>
      <c r="H383" s="4"/>
      <c r="I383" s="41">
        <v>495</v>
      </c>
      <c r="J383" s="47">
        <v>0</v>
      </c>
      <c r="K383" s="41">
        <f t="shared" si="23"/>
        <v>-495</v>
      </c>
      <c r="L383" s="41">
        <f t="shared" si="24"/>
        <v>0</v>
      </c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</row>
    <row r="384" spans="1:29" s="8" customFormat="1" ht="15" customHeight="1" x14ac:dyDescent="0.2">
      <c r="A384" s="49"/>
      <c r="B384" s="1" t="s">
        <v>47</v>
      </c>
      <c r="C384" s="2">
        <v>908</v>
      </c>
      <c r="D384" s="3" t="s">
        <v>17</v>
      </c>
      <c r="E384" s="3"/>
      <c r="F384" s="2"/>
      <c r="G384" s="4"/>
      <c r="H384" s="4"/>
      <c r="I384" s="41">
        <f>I389+I385+I396</f>
        <v>25398.54</v>
      </c>
      <c r="J384" s="47">
        <f>J386+J389+J396</f>
        <v>0</v>
      </c>
      <c r="K384" s="41">
        <f t="shared" si="23"/>
        <v>-25398.54</v>
      </c>
      <c r="L384" s="41">
        <f t="shared" si="24"/>
        <v>0</v>
      </c>
      <c r="M384" s="34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</row>
    <row r="385" spans="1:29" s="8" customFormat="1" ht="17.25" customHeight="1" x14ac:dyDescent="0.2">
      <c r="A385" s="49"/>
      <c r="B385" s="26" t="s">
        <v>340</v>
      </c>
      <c r="C385" s="2">
        <v>908</v>
      </c>
      <c r="D385" s="3" t="s">
        <v>17</v>
      </c>
      <c r="E385" s="3" t="s">
        <v>19</v>
      </c>
      <c r="F385" s="2"/>
      <c r="G385" s="4"/>
      <c r="H385" s="4"/>
      <c r="I385" s="42">
        <f>I386</f>
        <v>2000</v>
      </c>
      <c r="J385" s="47">
        <f>J388</f>
        <v>0</v>
      </c>
      <c r="K385" s="41">
        <f t="shared" si="23"/>
        <v>-2000</v>
      </c>
      <c r="L385" s="42">
        <f t="shared" si="24"/>
        <v>0</v>
      </c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</row>
    <row r="386" spans="1:29" s="8" customFormat="1" ht="31.5" x14ac:dyDescent="0.2">
      <c r="A386" s="49"/>
      <c r="B386" s="1" t="s">
        <v>338</v>
      </c>
      <c r="C386" s="2">
        <v>908</v>
      </c>
      <c r="D386" s="3" t="s">
        <v>17</v>
      </c>
      <c r="E386" s="3" t="s">
        <v>19</v>
      </c>
      <c r="F386" s="2" t="s">
        <v>241</v>
      </c>
      <c r="G386" s="4"/>
      <c r="H386" s="4"/>
      <c r="I386" s="41">
        <f t="shared" ref="I386:I387" si="30">I387</f>
        <v>2000</v>
      </c>
      <c r="J386" s="47">
        <f>J387</f>
        <v>0</v>
      </c>
      <c r="K386" s="41">
        <f t="shared" si="23"/>
        <v>-2000</v>
      </c>
      <c r="L386" s="41">
        <f t="shared" si="24"/>
        <v>0</v>
      </c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</row>
    <row r="387" spans="1:29" s="8" customFormat="1" ht="31.5" x14ac:dyDescent="0.2">
      <c r="A387" s="49"/>
      <c r="B387" s="1" t="s">
        <v>415</v>
      </c>
      <c r="C387" s="2">
        <v>908</v>
      </c>
      <c r="D387" s="3" t="s">
        <v>17</v>
      </c>
      <c r="E387" s="3" t="s">
        <v>19</v>
      </c>
      <c r="F387" s="2" t="s">
        <v>371</v>
      </c>
      <c r="G387" s="4"/>
      <c r="H387" s="4"/>
      <c r="I387" s="41">
        <f t="shared" si="30"/>
        <v>2000</v>
      </c>
      <c r="J387" s="47">
        <f>J388</f>
        <v>0</v>
      </c>
      <c r="K387" s="41">
        <f t="shared" si="23"/>
        <v>-2000</v>
      </c>
      <c r="L387" s="41">
        <f t="shared" si="24"/>
        <v>0</v>
      </c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</row>
    <row r="388" spans="1:29" s="8" customFormat="1" ht="31.5" x14ac:dyDescent="0.2">
      <c r="A388" s="49"/>
      <c r="B388" s="1" t="s">
        <v>14</v>
      </c>
      <c r="C388" s="2">
        <v>908</v>
      </c>
      <c r="D388" s="3" t="s">
        <v>17</v>
      </c>
      <c r="E388" s="3" t="s">
        <v>19</v>
      </c>
      <c r="F388" s="2" t="s">
        <v>371</v>
      </c>
      <c r="G388" s="4">
        <v>600</v>
      </c>
      <c r="H388" s="4"/>
      <c r="I388" s="41">
        <v>2000</v>
      </c>
      <c r="J388" s="47">
        <v>0</v>
      </c>
      <c r="K388" s="41">
        <f t="shared" si="23"/>
        <v>-2000</v>
      </c>
      <c r="L388" s="41">
        <f t="shared" si="24"/>
        <v>0</v>
      </c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</row>
    <row r="389" spans="1:29" s="8" customFormat="1" ht="15.75" x14ac:dyDescent="0.2">
      <c r="A389" s="49"/>
      <c r="B389" s="1" t="s">
        <v>48</v>
      </c>
      <c r="C389" s="2">
        <v>908</v>
      </c>
      <c r="D389" s="3" t="s">
        <v>17</v>
      </c>
      <c r="E389" s="3" t="s">
        <v>24</v>
      </c>
      <c r="F389" s="2"/>
      <c r="G389" s="4"/>
      <c r="H389" s="4"/>
      <c r="I389" s="41">
        <f>I390</f>
        <v>10192.14</v>
      </c>
      <c r="J389" s="47">
        <f>J390</f>
        <v>0</v>
      </c>
      <c r="K389" s="41">
        <f t="shared" si="23"/>
        <v>-10192.14</v>
      </c>
      <c r="L389" s="41">
        <f t="shared" si="24"/>
        <v>0</v>
      </c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</row>
    <row r="390" spans="1:29" s="8" customFormat="1" ht="31.5" x14ac:dyDescent="0.2">
      <c r="A390" s="49"/>
      <c r="B390" s="1" t="s">
        <v>134</v>
      </c>
      <c r="C390" s="2">
        <v>908</v>
      </c>
      <c r="D390" s="3" t="s">
        <v>17</v>
      </c>
      <c r="E390" s="3" t="s">
        <v>24</v>
      </c>
      <c r="F390" s="2" t="s">
        <v>232</v>
      </c>
      <c r="G390" s="4"/>
      <c r="H390" s="4"/>
      <c r="I390" s="41">
        <f>I391</f>
        <v>10192.14</v>
      </c>
      <c r="J390" s="47">
        <f>J391</f>
        <v>0</v>
      </c>
      <c r="K390" s="41">
        <f t="shared" si="23"/>
        <v>-10192.14</v>
      </c>
      <c r="L390" s="41">
        <f t="shared" si="24"/>
        <v>0</v>
      </c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</row>
    <row r="391" spans="1:29" s="8" customFormat="1" ht="31.5" x14ac:dyDescent="0.2">
      <c r="A391" s="49"/>
      <c r="B391" s="1" t="s">
        <v>383</v>
      </c>
      <c r="C391" s="2">
        <v>908</v>
      </c>
      <c r="D391" s="3" t="s">
        <v>17</v>
      </c>
      <c r="E391" s="3" t="s">
        <v>24</v>
      </c>
      <c r="F391" s="2" t="s">
        <v>382</v>
      </c>
      <c r="G391" s="4"/>
      <c r="H391" s="4"/>
      <c r="I391" s="41">
        <f>I392+I394</f>
        <v>10192.14</v>
      </c>
      <c r="J391" s="47">
        <f>J392+J394</f>
        <v>0</v>
      </c>
      <c r="K391" s="41">
        <f t="shared" si="23"/>
        <v>-10192.14</v>
      </c>
      <c r="L391" s="41">
        <f t="shared" si="24"/>
        <v>0</v>
      </c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</row>
    <row r="392" spans="1:29" s="8" customFormat="1" ht="31.5" x14ac:dyDescent="0.2">
      <c r="A392" s="49"/>
      <c r="B392" s="1" t="s">
        <v>379</v>
      </c>
      <c r="C392" s="2">
        <v>908</v>
      </c>
      <c r="D392" s="3" t="s">
        <v>17</v>
      </c>
      <c r="E392" s="3" t="s">
        <v>24</v>
      </c>
      <c r="F392" s="2" t="s">
        <v>378</v>
      </c>
      <c r="G392" s="4"/>
      <c r="H392" s="4"/>
      <c r="I392" s="41">
        <f>I393</f>
        <v>7953.66</v>
      </c>
      <c r="J392" s="47">
        <v>0</v>
      </c>
      <c r="K392" s="41">
        <f t="shared" si="23"/>
        <v>-7953.66</v>
      </c>
      <c r="L392" s="41">
        <f t="shared" si="24"/>
        <v>0</v>
      </c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</row>
    <row r="393" spans="1:29" s="8" customFormat="1" ht="31.5" x14ac:dyDescent="0.2">
      <c r="A393" s="49"/>
      <c r="B393" s="1" t="s">
        <v>49</v>
      </c>
      <c r="C393" s="2">
        <v>908</v>
      </c>
      <c r="D393" s="3" t="s">
        <v>17</v>
      </c>
      <c r="E393" s="3" t="s">
        <v>24</v>
      </c>
      <c r="F393" s="2" t="s">
        <v>378</v>
      </c>
      <c r="G393" s="4">
        <v>400</v>
      </c>
      <c r="H393" s="4"/>
      <c r="I393" s="41">
        <v>7953.66</v>
      </c>
      <c r="J393" s="47">
        <v>0</v>
      </c>
      <c r="K393" s="41">
        <f t="shared" si="23"/>
        <v>-7953.66</v>
      </c>
      <c r="L393" s="41">
        <f t="shared" si="24"/>
        <v>0</v>
      </c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</row>
    <row r="394" spans="1:29" s="8" customFormat="1" ht="15.75" x14ac:dyDescent="0.2">
      <c r="A394" s="49"/>
      <c r="B394" s="1" t="s">
        <v>381</v>
      </c>
      <c r="C394" s="2">
        <v>908</v>
      </c>
      <c r="D394" s="3" t="s">
        <v>17</v>
      </c>
      <c r="E394" s="3" t="s">
        <v>24</v>
      </c>
      <c r="F394" s="2" t="s">
        <v>380</v>
      </c>
      <c r="G394" s="4"/>
      <c r="H394" s="4"/>
      <c r="I394" s="41">
        <f>I395</f>
        <v>2238.48</v>
      </c>
      <c r="J394" s="47">
        <f>J395</f>
        <v>0</v>
      </c>
      <c r="K394" s="41">
        <f t="shared" si="23"/>
        <v>-2238.48</v>
      </c>
      <c r="L394" s="41">
        <f t="shared" si="24"/>
        <v>0</v>
      </c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</row>
    <row r="395" spans="1:29" s="8" customFormat="1" ht="31.5" x14ac:dyDescent="0.2">
      <c r="A395" s="49"/>
      <c r="B395" s="1" t="s">
        <v>49</v>
      </c>
      <c r="C395" s="2">
        <v>908</v>
      </c>
      <c r="D395" s="3" t="s">
        <v>17</v>
      </c>
      <c r="E395" s="3" t="s">
        <v>24</v>
      </c>
      <c r="F395" s="2" t="s">
        <v>380</v>
      </c>
      <c r="G395" s="4">
        <v>400</v>
      </c>
      <c r="H395" s="4"/>
      <c r="I395" s="41">
        <v>2238.48</v>
      </c>
      <c r="J395" s="47">
        <v>0</v>
      </c>
      <c r="K395" s="41">
        <f t="shared" si="23"/>
        <v>-2238.48</v>
      </c>
      <c r="L395" s="41">
        <f t="shared" si="24"/>
        <v>0</v>
      </c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</row>
    <row r="396" spans="1:29" s="8" customFormat="1" ht="15.75" x14ac:dyDescent="0.2">
      <c r="A396" s="49"/>
      <c r="B396" s="1" t="s">
        <v>386</v>
      </c>
      <c r="C396" s="2">
        <v>908</v>
      </c>
      <c r="D396" s="3" t="s">
        <v>17</v>
      </c>
      <c r="E396" s="3" t="s">
        <v>25</v>
      </c>
      <c r="F396" s="2"/>
      <c r="G396" s="4"/>
      <c r="H396" s="4"/>
      <c r="I396" s="42">
        <f>I397</f>
        <v>13206.4</v>
      </c>
      <c r="J396" s="47">
        <f>J397</f>
        <v>0</v>
      </c>
      <c r="K396" s="41">
        <f t="shared" si="23"/>
        <v>-13206.4</v>
      </c>
      <c r="L396" s="42">
        <f t="shared" si="24"/>
        <v>0</v>
      </c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</row>
    <row r="397" spans="1:29" s="8" customFormat="1" ht="15.75" x14ac:dyDescent="0.2">
      <c r="A397" s="49"/>
      <c r="B397" s="1" t="s">
        <v>30</v>
      </c>
      <c r="C397" s="2">
        <v>908</v>
      </c>
      <c r="D397" s="3" t="s">
        <v>17</v>
      </c>
      <c r="E397" s="3" t="s">
        <v>25</v>
      </c>
      <c r="F397" s="2" t="s">
        <v>146</v>
      </c>
      <c r="G397" s="4"/>
      <c r="H397" s="4"/>
      <c r="I397" s="42">
        <f>I398+I400</f>
        <v>13206.4</v>
      </c>
      <c r="J397" s="47">
        <f>J398+J400</f>
        <v>0</v>
      </c>
      <c r="K397" s="41">
        <f t="shared" si="23"/>
        <v>-13206.4</v>
      </c>
      <c r="L397" s="42">
        <f t="shared" si="24"/>
        <v>0</v>
      </c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</row>
    <row r="398" spans="1:29" s="8" customFormat="1" ht="21.75" customHeight="1" x14ac:dyDescent="0.2">
      <c r="A398" s="49"/>
      <c r="B398" s="30" t="s">
        <v>435</v>
      </c>
      <c r="C398" s="2">
        <v>908</v>
      </c>
      <c r="D398" s="3" t="s">
        <v>17</v>
      </c>
      <c r="E398" s="3" t="s">
        <v>25</v>
      </c>
      <c r="F398" s="2" t="s">
        <v>387</v>
      </c>
      <c r="G398" s="4"/>
      <c r="H398" s="4"/>
      <c r="I398" s="42">
        <f>I399</f>
        <v>5206.3999999999996</v>
      </c>
      <c r="J398" s="47">
        <f>J399</f>
        <v>0</v>
      </c>
      <c r="K398" s="41">
        <f t="shared" si="23"/>
        <v>-5206.3999999999996</v>
      </c>
      <c r="L398" s="42">
        <f t="shared" si="24"/>
        <v>0</v>
      </c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</row>
    <row r="399" spans="1:29" s="8" customFormat="1" ht="15.75" x14ac:dyDescent="0.2">
      <c r="A399" s="49"/>
      <c r="B399" s="1" t="s">
        <v>27</v>
      </c>
      <c r="C399" s="2">
        <v>908</v>
      </c>
      <c r="D399" s="3" t="s">
        <v>17</v>
      </c>
      <c r="E399" s="3" t="s">
        <v>25</v>
      </c>
      <c r="F399" s="2" t="s">
        <v>387</v>
      </c>
      <c r="G399" s="4">
        <v>500</v>
      </c>
      <c r="H399" s="4"/>
      <c r="I399" s="42">
        <v>5206.3999999999996</v>
      </c>
      <c r="J399" s="47">
        <v>0</v>
      </c>
      <c r="K399" s="41">
        <f t="shared" si="23"/>
        <v>-5206.3999999999996</v>
      </c>
      <c r="L399" s="42">
        <f t="shared" si="24"/>
        <v>0</v>
      </c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</row>
    <row r="400" spans="1:29" s="8" customFormat="1" ht="47.25" x14ac:dyDescent="0.2">
      <c r="A400" s="49"/>
      <c r="B400" s="1" t="s">
        <v>454</v>
      </c>
      <c r="C400" s="2">
        <v>908</v>
      </c>
      <c r="D400" s="3" t="s">
        <v>17</v>
      </c>
      <c r="E400" s="3" t="s">
        <v>25</v>
      </c>
      <c r="F400" s="2" t="s">
        <v>444</v>
      </c>
      <c r="G400" s="4"/>
      <c r="H400" s="4"/>
      <c r="I400" s="42">
        <f>I401</f>
        <v>8000</v>
      </c>
      <c r="J400" s="47">
        <f>J401</f>
        <v>0</v>
      </c>
      <c r="K400" s="41">
        <f>J400-I400</f>
        <v>-8000</v>
      </c>
      <c r="L400" s="42">
        <f>J400/I400*100</f>
        <v>0</v>
      </c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</row>
    <row r="401" spans="1:29" s="8" customFormat="1" ht="15.75" x14ac:dyDescent="0.2">
      <c r="A401" s="49"/>
      <c r="B401" s="1" t="s">
        <v>27</v>
      </c>
      <c r="C401" s="2">
        <v>908</v>
      </c>
      <c r="D401" s="3" t="s">
        <v>17</v>
      </c>
      <c r="E401" s="3" t="s">
        <v>25</v>
      </c>
      <c r="F401" s="2" t="s">
        <v>444</v>
      </c>
      <c r="G401" s="4">
        <v>500</v>
      </c>
      <c r="H401" s="4"/>
      <c r="I401" s="42">
        <v>8000</v>
      </c>
      <c r="J401" s="47">
        <v>0</v>
      </c>
      <c r="K401" s="41">
        <f>J401-I401</f>
        <v>-8000</v>
      </c>
      <c r="L401" s="42">
        <f>J401/I401*100</f>
        <v>0</v>
      </c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</row>
    <row r="402" spans="1:29" ht="15.75" x14ac:dyDescent="0.2">
      <c r="A402" s="38"/>
      <c r="B402" s="1" t="s">
        <v>109</v>
      </c>
      <c r="C402" s="2">
        <v>908</v>
      </c>
      <c r="D402" s="3" t="s">
        <v>13</v>
      </c>
      <c r="E402" s="3"/>
      <c r="F402" s="2"/>
      <c r="G402" s="4"/>
      <c r="H402" s="4"/>
      <c r="I402" s="41">
        <f>I403+I408</f>
        <v>550.5</v>
      </c>
      <c r="J402" s="47">
        <f>J403+J408</f>
        <v>98.236999999999995</v>
      </c>
      <c r="K402" s="41">
        <f t="shared" si="23"/>
        <v>-452.26300000000003</v>
      </c>
      <c r="L402" s="41">
        <f t="shared" si="24"/>
        <v>17.845049954586738</v>
      </c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 spans="1:29" ht="15.75" x14ac:dyDescent="0.2">
      <c r="A403" s="38"/>
      <c r="B403" s="1" t="s">
        <v>41</v>
      </c>
      <c r="C403" s="2">
        <v>908</v>
      </c>
      <c r="D403" s="3" t="s">
        <v>13</v>
      </c>
      <c r="E403" s="3" t="s">
        <v>13</v>
      </c>
      <c r="F403" s="2"/>
      <c r="G403" s="4"/>
      <c r="H403" s="4"/>
      <c r="I403" s="41">
        <f t="shared" ref="I403:I406" si="31">I404</f>
        <v>50</v>
      </c>
      <c r="J403" s="47">
        <f>J404</f>
        <v>0</v>
      </c>
      <c r="K403" s="41">
        <f t="shared" si="23"/>
        <v>-50</v>
      </c>
      <c r="L403" s="41">
        <f t="shared" si="24"/>
        <v>0</v>
      </c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 spans="1:29" ht="15.75" x14ac:dyDescent="0.2">
      <c r="A404" s="38"/>
      <c r="B404" s="1" t="s">
        <v>110</v>
      </c>
      <c r="C404" s="2">
        <v>908</v>
      </c>
      <c r="D404" s="3" t="s">
        <v>13</v>
      </c>
      <c r="E404" s="3" t="s">
        <v>13</v>
      </c>
      <c r="F404" s="2" t="s">
        <v>219</v>
      </c>
      <c r="G404" s="4"/>
      <c r="H404" s="4"/>
      <c r="I404" s="41">
        <f t="shared" si="31"/>
        <v>50</v>
      </c>
      <c r="J404" s="47">
        <f>J405</f>
        <v>0</v>
      </c>
      <c r="K404" s="41">
        <f t="shared" si="23"/>
        <v>-50</v>
      </c>
      <c r="L404" s="41">
        <f t="shared" si="24"/>
        <v>0</v>
      </c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 spans="1:29" ht="15.75" x14ac:dyDescent="0.2">
      <c r="A405" s="38"/>
      <c r="B405" s="1" t="s">
        <v>111</v>
      </c>
      <c r="C405" s="2">
        <v>908</v>
      </c>
      <c r="D405" s="3" t="s">
        <v>13</v>
      </c>
      <c r="E405" s="3" t="s">
        <v>13</v>
      </c>
      <c r="F405" s="2" t="s">
        <v>237</v>
      </c>
      <c r="G405" s="4"/>
      <c r="H405" s="4"/>
      <c r="I405" s="41">
        <f t="shared" si="31"/>
        <v>50</v>
      </c>
      <c r="J405" s="47">
        <f>J406</f>
        <v>0</v>
      </c>
      <c r="K405" s="41">
        <f t="shared" ref="K405:K471" si="32">SUM(J405-I405)</f>
        <v>-50</v>
      </c>
      <c r="L405" s="41">
        <f t="shared" ref="L405:L471" si="33">SUM(J405/I405*100)</f>
        <v>0</v>
      </c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 spans="1:29" ht="15.75" x14ac:dyDescent="0.2">
      <c r="A406" s="38"/>
      <c r="B406" s="1" t="s">
        <v>238</v>
      </c>
      <c r="C406" s="2">
        <v>908</v>
      </c>
      <c r="D406" s="3" t="s">
        <v>13</v>
      </c>
      <c r="E406" s="3" t="s">
        <v>13</v>
      </c>
      <c r="F406" s="2" t="s">
        <v>239</v>
      </c>
      <c r="G406" s="4"/>
      <c r="H406" s="4"/>
      <c r="I406" s="41">
        <f t="shared" si="31"/>
        <v>50</v>
      </c>
      <c r="J406" s="47">
        <f>J407</f>
        <v>0</v>
      </c>
      <c r="K406" s="41">
        <f t="shared" si="32"/>
        <v>-50</v>
      </c>
      <c r="L406" s="41">
        <f t="shared" si="33"/>
        <v>0</v>
      </c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 spans="1:29" ht="15.75" x14ac:dyDescent="0.2">
      <c r="A407" s="38"/>
      <c r="B407" s="1" t="s">
        <v>186</v>
      </c>
      <c r="C407" s="2">
        <v>908</v>
      </c>
      <c r="D407" s="3" t="s">
        <v>13</v>
      </c>
      <c r="E407" s="3" t="s">
        <v>13</v>
      </c>
      <c r="F407" s="2" t="s">
        <v>239</v>
      </c>
      <c r="G407" s="4">
        <v>200</v>
      </c>
      <c r="H407" s="4"/>
      <c r="I407" s="41">
        <v>50</v>
      </c>
      <c r="J407" s="47">
        <v>0</v>
      </c>
      <c r="K407" s="41">
        <f t="shared" si="32"/>
        <v>-50</v>
      </c>
      <c r="L407" s="41">
        <f t="shared" si="33"/>
        <v>0</v>
      </c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</row>
    <row r="408" spans="1:29" s="8" customFormat="1" ht="15.75" x14ac:dyDescent="0.2">
      <c r="A408" s="49"/>
      <c r="B408" s="1" t="s">
        <v>42</v>
      </c>
      <c r="C408" s="2">
        <v>908</v>
      </c>
      <c r="D408" s="3" t="s">
        <v>13</v>
      </c>
      <c r="E408" s="3" t="s">
        <v>18</v>
      </c>
      <c r="F408" s="2"/>
      <c r="G408" s="4"/>
      <c r="H408" s="4"/>
      <c r="I408" s="41">
        <f t="shared" ref="I408:J410" si="34">I409</f>
        <v>500.5</v>
      </c>
      <c r="J408" s="47">
        <f t="shared" si="34"/>
        <v>98.236999999999995</v>
      </c>
      <c r="K408" s="41">
        <f t="shared" si="32"/>
        <v>-402.26300000000003</v>
      </c>
      <c r="L408" s="41">
        <f t="shared" si="33"/>
        <v>19.627772227772226</v>
      </c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</row>
    <row r="409" spans="1:29" s="8" customFormat="1" ht="15.75" x14ac:dyDescent="0.2">
      <c r="A409" s="49"/>
      <c r="B409" s="1" t="s">
        <v>30</v>
      </c>
      <c r="C409" s="2">
        <v>908</v>
      </c>
      <c r="D409" s="3" t="s">
        <v>13</v>
      </c>
      <c r="E409" s="3" t="s">
        <v>18</v>
      </c>
      <c r="F409" s="2" t="s">
        <v>146</v>
      </c>
      <c r="G409" s="4"/>
      <c r="H409" s="4"/>
      <c r="I409" s="41">
        <f t="shared" si="34"/>
        <v>500.5</v>
      </c>
      <c r="J409" s="47">
        <f t="shared" si="34"/>
        <v>98.236999999999995</v>
      </c>
      <c r="K409" s="41">
        <f t="shared" si="32"/>
        <v>-402.26300000000003</v>
      </c>
      <c r="L409" s="41">
        <f t="shared" si="33"/>
        <v>19.627772227772226</v>
      </c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</row>
    <row r="410" spans="1:29" s="8" customFormat="1" ht="31.5" x14ac:dyDescent="0.2">
      <c r="A410" s="49"/>
      <c r="B410" s="1" t="s">
        <v>133</v>
      </c>
      <c r="C410" s="2">
        <v>908</v>
      </c>
      <c r="D410" s="3" t="s">
        <v>13</v>
      </c>
      <c r="E410" s="3" t="s">
        <v>18</v>
      </c>
      <c r="F410" s="2" t="s">
        <v>254</v>
      </c>
      <c r="G410" s="4"/>
      <c r="H410" s="4"/>
      <c r="I410" s="41">
        <f t="shared" si="34"/>
        <v>500.5</v>
      </c>
      <c r="J410" s="47">
        <f t="shared" si="34"/>
        <v>98.236999999999995</v>
      </c>
      <c r="K410" s="41">
        <f t="shared" si="32"/>
        <v>-402.26300000000003</v>
      </c>
      <c r="L410" s="41">
        <f t="shared" si="33"/>
        <v>19.627772227772226</v>
      </c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</row>
    <row r="411" spans="1:29" s="8" customFormat="1" ht="47.25" x14ac:dyDescent="0.2">
      <c r="A411" s="49"/>
      <c r="B411" s="1" t="s">
        <v>20</v>
      </c>
      <c r="C411" s="2">
        <v>908</v>
      </c>
      <c r="D411" s="3" t="s">
        <v>13</v>
      </c>
      <c r="E411" s="3" t="s">
        <v>18</v>
      </c>
      <c r="F411" s="2" t="s">
        <v>254</v>
      </c>
      <c r="G411" s="4">
        <v>100</v>
      </c>
      <c r="H411" s="4"/>
      <c r="I411" s="41">
        <v>500.5</v>
      </c>
      <c r="J411" s="47">
        <v>98.236999999999995</v>
      </c>
      <c r="K411" s="41">
        <f t="shared" si="32"/>
        <v>-402.26300000000003</v>
      </c>
      <c r="L411" s="41">
        <f t="shared" si="33"/>
        <v>19.627772227772226</v>
      </c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</row>
    <row r="412" spans="1:29" ht="15.75" x14ac:dyDescent="0.2">
      <c r="A412" s="38"/>
      <c r="B412" s="1" t="s">
        <v>31</v>
      </c>
      <c r="C412" s="2">
        <v>908</v>
      </c>
      <c r="D412" s="3" t="s">
        <v>9</v>
      </c>
      <c r="E412" s="3"/>
      <c r="F412" s="2"/>
      <c r="G412" s="4"/>
      <c r="H412" s="4"/>
      <c r="I412" s="41">
        <f>I413+I417+I444+I438</f>
        <v>21946.826000000001</v>
      </c>
      <c r="J412" s="47">
        <f>J413+J417+J438+J444</f>
        <v>1729.597</v>
      </c>
      <c r="K412" s="41">
        <f t="shared" si="32"/>
        <v>-20217.228999999999</v>
      </c>
      <c r="L412" s="41">
        <f t="shared" si="33"/>
        <v>7.8808525661068245</v>
      </c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 spans="1:29" ht="15.75" x14ac:dyDescent="0.2">
      <c r="A413" s="38"/>
      <c r="B413" s="1" t="s">
        <v>112</v>
      </c>
      <c r="C413" s="2">
        <v>908</v>
      </c>
      <c r="D413" s="3" t="s">
        <v>9</v>
      </c>
      <c r="E413" s="3" t="s">
        <v>19</v>
      </c>
      <c r="F413" s="2"/>
      <c r="G413" s="4"/>
      <c r="H413" s="4"/>
      <c r="I413" s="41">
        <f t="shared" ref="I413:I415" si="35">I414</f>
        <v>6644.5</v>
      </c>
      <c r="J413" s="47">
        <f>J414</f>
        <v>1590.5070000000001</v>
      </c>
      <c r="K413" s="41">
        <f t="shared" si="32"/>
        <v>-5053.9930000000004</v>
      </c>
      <c r="L413" s="41">
        <f t="shared" si="33"/>
        <v>23.937196177289486</v>
      </c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</row>
    <row r="414" spans="1:29" ht="31.5" x14ac:dyDescent="0.2">
      <c r="A414" s="38"/>
      <c r="B414" s="1" t="s">
        <v>82</v>
      </c>
      <c r="C414" s="2">
        <v>908</v>
      </c>
      <c r="D414" s="3" t="s">
        <v>9</v>
      </c>
      <c r="E414" s="3" t="s">
        <v>19</v>
      </c>
      <c r="F414" s="2" t="s">
        <v>175</v>
      </c>
      <c r="G414" s="4"/>
      <c r="H414" s="4"/>
      <c r="I414" s="41">
        <f t="shared" si="35"/>
        <v>6644.5</v>
      </c>
      <c r="J414" s="47">
        <f>J415</f>
        <v>1590.5070000000001</v>
      </c>
      <c r="K414" s="41">
        <f t="shared" si="32"/>
        <v>-5053.9930000000004</v>
      </c>
      <c r="L414" s="41">
        <f t="shared" si="33"/>
        <v>23.937196177289486</v>
      </c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</row>
    <row r="415" spans="1:29" ht="15.75" x14ac:dyDescent="0.2">
      <c r="A415" s="38"/>
      <c r="B415" s="1" t="s">
        <v>113</v>
      </c>
      <c r="C415" s="2">
        <v>908</v>
      </c>
      <c r="D415" s="3" t="s">
        <v>9</v>
      </c>
      <c r="E415" s="3" t="s">
        <v>19</v>
      </c>
      <c r="F415" s="2" t="s">
        <v>240</v>
      </c>
      <c r="G415" s="4"/>
      <c r="H415" s="4"/>
      <c r="I415" s="41">
        <f t="shared" si="35"/>
        <v>6644.5</v>
      </c>
      <c r="J415" s="47">
        <f>J416</f>
        <v>1590.5070000000001</v>
      </c>
      <c r="K415" s="41">
        <f t="shared" si="32"/>
        <v>-5053.9930000000004</v>
      </c>
      <c r="L415" s="41">
        <f t="shared" si="33"/>
        <v>23.937196177289486</v>
      </c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</row>
    <row r="416" spans="1:29" ht="15.75" x14ac:dyDescent="0.2">
      <c r="A416" s="38"/>
      <c r="B416" s="1" t="s">
        <v>16</v>
      </c>
      <c r="C416" s="2">
        <v>908</v>
      </c>
      <c r="D416" s="3" t="s">
        <v>9</v>
      </c>
      <c r="E416" s="3" t="s">
        <v>19</v>
      </c>
      <c r="F416" s="2" t="s">
        <v>240</v>
      </c>
      <c r="G416" s="4">
        <v>300</v>
      </c>
      <c r="H416" s="4"/>
      <c r="I416" s="41">
        <v>6644.5</v>
      </c>
      <c r="J416" s="47">
        <v>1590.5070000000001</v>
      </c>
      <c r="K416" s="41">
        <f t="shared" si="32"/>
        <v>-5053.9930000000004</v>
      </c>
      <c r="L416" s="41">
        <f t="shared" si="33"/>
        <v>23.937196177289486</v>
      </c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 spans="1:29" ht="15.75" x14ac:dyDescent="0.2">
      <c r="A417" s="38"/>
      <c r="B417" s="1" t="s">
        <v>114</v>
      </c>
      <c r="C417" s="2">
        <v>908</v>
      </c>
      <c r="D417" s="3" t="s">
        <v>9</v>
      </c>
      <c r="E417" s="3" t="s">
        <v>25</v>
      </c>
      <c r="F417" s="2"/>
      <c r="G417" s="4"/>
      <c r="H417" s="4"/>
      <c r="I417" s="41">
        <f>I418+I425+I431</f>
        <v>10575.626</v>
      </c>
      <c r="J417" s="47">
        <f>J418+J424+J431</f>
        <v>0</v>
      </c>
      <c r="K417" s="41">
        <f t="shared" si="32"/>
        <v>-10575.626</v>
      </c>
      <c r="L417" s="41">
        <f t="shared" si="33"/>
        <v>0</v>
      </c>
      <c r="M417" s="32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</row>
    <row r="418" spans="1:29" ht="31.5" x14ac:dyDescent="0.2">
      <c r="A418" s="38"/>
      <c r="B418" s="1" t="s">
        <v>134</v>
      </c>
      <c r="C418" s="2">
        <v>908</v>
      </c>
      <c r="D418" s="3" t="s">
        <v>9</v>
      </c>
      <c r="E418" s="3" t="s">
        <v>25</v>
      </c>
      <c r="F418" s="2" t="s">
        <v>232</v>
      </c>
      <c r="G418" s="4"/>
      <c r="H418" s="4"/>
      <c r="I418" s="41">
        <f>I419</f>
        <v>1123.8389999999999</v>
      </c>
      <c r="J418" s="47">
        <f>J419</f>
        <v>0</v>
      </c>
      <c r="K418" s="41">
        <f t="shared" si="32"/>
        <v>-1123.8389999999999</v>
      </c>
      <c r="L418" s="41">
        <f t="shared" si="33"/>
        <v>0</v>
      </c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</row>
    <row r="419" spans="1:29" ht="31.5" x14ac:dyDescent="0.2">
      <c r="A419" s="38"/>
      <c r="B419" s="1" t="s">
        <v>269</v>
      </c>
      <c r="C419" s="2">
        <v>908</v>
      </c>
      <c r="D419" s="3" t="s">
        <v>9</v>
      </c>
      <c r="E419" s="3" t="s">
        <v>25</v>
      </c>
      <c r="F419" s="2" t="s">
        <v>270</v>
      </c>
      <c r="G419" s="4"/>
      <c r="H419" s="4"/>
      <c r="I419" s="41">
        <f>+I422+I420</f>
        <v>1123.8389999999999</v>
      </c>
      <c r="J419" s="47">
        <f>J420+J422</f>
        <v>0</v>
      </c>
      <c r="K419" s="41">
        <f t="shared" si="32"/>
        <v>-1123.8389999999999</v>
      </c>
      <c r="L419" s="41">
        <f t="shared" si="33"/>
        <v>0</v>
      </c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 spans="1:29" ht="31.5" x14ac:dyDescent="0.2">
      <c r="A420" s="38"/>
      <c r="B420" s="1" t="s">
        <v>455</v>
      </c>
      <c r="C420" s="2">
        <v>908</v>
      </c>
      <c r="D420" s="3" t="s">
        <v>9</v>
      </c>
      <c r="E420" s="3" t="s">
        <v>25</v>
      </c>
      <c r="F420" s="2" t="s">
        <v>445</v>
      </c>
      <c r="G420" s="4"/>
      <c r="H420" s="4"/>
      <c r="I420" s="41">
        <f>I421</f>
        <v>339.63400000000001</v>
      </c>
      <c r="J420" s="47">
        <f>J421</f>
        <v>0</v>
      </c>
      <c r="K420" s="41">
        <f>J420-I420</f>
        <v>-339.63400000000001</v>
      </c>
      <c r="L420" s="41">
        <f>J420/I420*100</f>
        <v>0</v>
      </c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</row>
    <row r="421" spans="1:29" ht="15.75" x14ac:dyDescent="0.2">
      <c r="A421" s="38"/>
      <c r="B421" s="1" t="s">
        <v>16</v>
      </c>
      <c r="C421" s="2">
        <v>908</v>
      </c>
      <c r="D421" s="3" t="s">
        <v>9</v>
      </c>
      <c r="E421" s="3" t="s">
        <v>25</v>
      </c>
      <c r="F421" s="2" t="s">
        <v>445</v>
      </c>
      <c r="G421" s="4">
        <v>300</v>
      </c>
      <c r="H421" s="4"/>
      <c r="I421" s="41">
        <v>339.63400000000001</v>
      </c>
      <c r="J421" s="47">
        <v>0</v>
      </c>
      <c r="K421" s="41">
        <f>J421-I421</f>
        <v>-339.63400000000001</v>
      </c>
      <c r="L421" s="41">
        <f>J421/I421*100</f>
        <v>0</v>
      </c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 spans="1:29" ht="31.5" x14ac:dyDescent="0.2">
      <c r="A422" s="38"/>
      <c r="B422" s="1" t="s">
        <v>315</v>
      </c>
      <c r="C422" s="2">
        <v>908</v>
      </c>
      <c r="D422" s="3" t="s">
        <v>9</v>
      </c>
      <c r="E422" s="3" t="s">
        <v>25</v>
      </c>
      <c r="F422" s="2" t="s">
        <v>330</v>
      </c>
      <c r="G422" s="4"/>
      <c r="H422" s="4"/>
      <c r="I422" s="41">
        <f t="shared" ref="I422" si="36">I423</f>
        <v>784.20500000000004</v>
      </c>
      <c r="J422" s="47">
        <f>J423</f>
        <v>0</v>
      </c>
      <c r="K422" s="41">
        <f t="shared" si="32"/>
        <v>-784.20500000000004</v>
      </c>
      <c r="L422" s="41">
        <f t="shared" si="33"/>
        <v>0</v>
      </c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</row>
    <row r="423" spans="1:29" ht="15.75" x14ac:dyDescent="0.2">
      <c r="A423" s="38"/>
      <c r="B423" s="1" t="s">
        <v>16</v>
      </c>
      <c r="C423" s="2">
        <v>908</v>
      </c>
      <c r="D423" s="3" t="s">
        <v>9</v>
      </c>
      <c r="E423" s="3" t="s">
        <v>25</v>
      </c>
      <c r="F423" s="2" t="s">
        <v>330</v>
      </c>
      <c r="G423" s="4">
        <v>300</v>
      </c>
      <c r="H423" s="4"/>
      <c r="I423" s="41">
        <v>784.20500000000004</v>
      </c>
      <c r="J423" s="47">
        <v>0</v>
      </c>
      <c r="K423" s="41">
        <f>J423-I423</f>
        <v>-784.20500000000004</v>
      </c>
      <c r="L423" s="41">
        <f t="shared" si="33"/>
        <v>0</v>
      </c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</row>
    <row r="424" spans="1:29" s="8" customFormat="1" ht="31.5" x14ac:dyDescent="0.2">
      <c r="A424" s="49"/>
      <c r="B424" s="1" t="s">
        <v>362</v>
      </c>
      <c r="C424" s="2">
        <v>908</v>
      </c>
      <c r="D424" s="3" t="s">
        <v>9</v>
      </c>
      <c r="E424" s="3" t="s">
        <v>25</v>
      </c>
      <c r="F424" s="2" t="s">
        <v>241</v>
      </c>
      <c r="G424" s="4"/>
      <c r="H424" s="4"/>
      <c r="I424" s="42">
        <f t="shared" ref="I424" si="37">I425</f>
        <v>8401.7870000000003</v>
      </c>
      <c r="J424" s="47">
        <f>J425</f>
        <v>0</v>
      </c>
      <c r="K424" s="41">
        <f t="shared" si="32"/>
        <v>-8401.7870000000003</v>
      </c>
      <c r="L424" s="42">
        <f t="shared" si="33"/>
        <v>0</v>
      </c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</row>
    <row r="425" spans="1:29" ht="18" customHeight="1" x14ac:dyDescent="0.2">
      <c r="A425" s="38"/>
      <c r="B425" s="1" t="s">
        <v>259</v>
      </c>
      <c r="C425" s="2">
        <v>908</v>
      </c>
      <c r="D425" s="3" t="s">
        <v>9</v>
      </c>
      <c r="E425" s="3" t="s">
        <v>25</v>
      </c>
      <c r="F425" s="2" t="s">
        <v>260</v>
      </c>
      <c r="G425" s="4"/>
      <c r="H425" s="4"/>
      <c r="I425" s="41">
        <f>I426</f>
        <v>8401.7870000000003</v>
      </c>
      <c r="J425" s="47">
        <f>J426</f>
        <v>0</v>
      </c>
      <c r="K425" s="41">
        <f t="shared" si="32"/>
        <v>-8401.7870000000003</v>
      </c>
      <c r="L425" s="41">
        <f t="shared" si="33"/>
        <v>0</v>
      </c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</row>
    <row r="426" spans="1:29" ht="31.5" x14ac:dyDescent="0.2">
      <c r="A426" s="38"/>
      <c r="B426" s="1" t="s">
        <v>262</v>
      </c>
      <c r="C426" s="2">
        <v>908</v>
      </c>
      <c r="D426" s="3" t="s">
        <v>9</v>
      </c>
      <c r="E426" s="3" t="s">
        <v>25</v>
      </c>
      <c r="F426" s="2" t="s">
        <v>261</v>
      </c>
      <c r="G426" s="4"/>
      <c r="H426" s="4"/>
      <c r="I426" s="41">
        <f>I429+I427</f>
        <v>8401.7870000000003</v>
      </c>
      <c r="J426" s="47">
        <f>J429+J427</f>
        <v>0</v>
      </c>
      <c r="K426" s="41">
        <f t="shared" si="32"/>
        <v>-8401.7870000000003</v>
      </c>
      <c r="L426" s="41">
        <f t="shared" si="33"/>
        <v>0</v>
      </c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</row>
    <row r="427" spans="1:29" ht="31.5" x14ac:dyDescent="0.2">
      <c r="A427" s="38"/>
      <c r="B427" s="1" t="s">
        <v>456</v>
      </c>
      <c r="C427" s="2">
        <v>908</v>
      </c>
      <c r="D427" s="3" t="s">
        <v>9</v>
      </c>
      <c r="E427" s="3" t="s">
        <v>25</v>
      </c>
      <c r="F427" s="2" t="s">
        <v>446</v>
      </c>
      <c r="G427" s="4"/>
      <c r="H427" s="4"/>
      <c r="I427" s="41">
        <f>I428</f>
        <v>1770</v>
      </c>
      <c r="J427" s="47">
        <f>J428</f>
        <v>0</v>
      </c>
      <c r="K427" s="41">
        <f>J427-I427</f>
        <v>-1770</v>
      </c>
      <c r="L427" s="41">
        <f>J427/I427*100</f>
        <v>0</v>
      </c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</row>
    <row r="428" spans="1:29" ht="15.75" x14ac:dyDescent="0.2">
      <c r="A428" s="38"/>
      <c r="B428" s="1" t="s">
        <v>16</v>
      </c>
      <c r="C428" s="2">
        <v>908</v>
      </c>
      <c r="D428" s="3" t="s">
        <v>9</v>
      </c>
      <c r="E428" s="3" t="s">
        <v>25</v>
      </c>
      <c r="F428" s="2" t="s">
        <v>446</v>
      </c>
      <c r="G428" s="4">
        <v>300</v>
      </c>
      <c r="H428" s="4"/>
      <c r="I428" s="41">
        <v>1770</v>
      </c>
      <c r="J428" s="47">
        <v>0</v>
      </c>
      <c r="K428" s="41">
        <f>J428-I428</f>
        <v>-1770</v>
      </c>
      <c r="L428" s="41">
        <f>J428/I428*100</f>
        <v>0</v>
      </c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</row>
    <row r="429" spans="1:29" ht="33.75" customHeight="1" x14ac:dyDescent="0.2">
      <c r="A429" s="38"/>
      <c r="B429" s="1" t="s">
        <v>413</v>
      </c>
      <c r="C429" s="2">
        <v>908</v>
      </c>
      <c r="D429" s="3" t="s">
        <v>9</v>
      </c>
      <c r="E429" s="3" t="s">
        <v>25</v>
      </c>
      <c r="F429" s="2" t="s">
        <v>388</v>
      </c>
      <c r="G429" s="4"/>
      <c r="H429" s="4"/>
      <c r="I429" s="41">
        <f>I430</f>
        <v>6631.7870000000003</v>
      </c>
      <c r="J429" s="47">
        <f>J430</f>
        <v>0</v>
      </c>
      <c r="K429" s="41">
        <f t="shared" si="32"/>
        <v>-6631.7870000000003</v>
      </c>
      <c r="L429" s="41">
        <f t="shared" si="33"/>
        <v>0</v>
      </c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</row>
    <row r="430" spans="1:29" ht="19.5" customHeight="1" x14ac:dyDescent="0.2">
      <c r="A430" s="38"/>
      <c r="B430" s="1" t="s">
        <v>16</v>
      </c>
      <c r="C430" s="2">
        <v>908</v>
      </c>
      <c r="D430" s="3" t="s">
        <v>9</v>
      </c>
      <c r="E430" s="3" t="s">
        <v>25</v>
      </c>
      <c r="F430" s="2" t="s">
        <v>388</v>
      </c>
      <c r="G430" s="4">
        <v>300</v>
      </c>
      <c r="H430" s="4"/>
      <c r="I430" s="41">
        <v>6631.7870000000003</v>
      </c>
      <c r="J430" s="47">
        <v>0</v>
      </c>
      <c r="K430" s="41">
        <f t="shared" si="32"/>
        <v>-6631.7870000000003</v>
      </c>
      <c r="L430" s="41">
        <f t="shared" si="33"/>
        <v>0</v>
      </c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 spans="1:29" ht="37.5" customHeight="1" x14ac:dyDescent="0.2">
      <c r="A431" s="38"/>
      <c r="B431" s="1" t="s">
        <v>350</v>
      </c>
      <c r="C431" s="2">
        <v>908</v>
      </c>
      <c r="D431" s="3" t="s">
        <v>9</v>
      </c>
      <c r="E431" s="3" t="s">
        <v>25</v>
      </c>
      <c r="F431" s="2" t="s">
        <v>351</v>
      </c>
      <c r="G431" s="4"/>
      <c r="H431" s="4"/>
      <c r="I431" s="41">
        <f>I432+I435</f>
        <v>1050</v>
      </c>
      <c r="J431" s="47">
        <f>J432+J435</f>
        <v>0</v>
      </c>
      <c r="K431" s="41">
        <f t="shared" si="32"/>
        <v>-1050</v>
      </c>
      <c r="L431" s="41">
        <f t="shared" si="33"/>
        <v>0</v>
      </c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</row>
    <row r="432" spans="1:29" ht="19.5" customHeight="1" x14ac:dyDescent="0.2">
      <c r="A432" s="49"/>
      <c r="B432" s="1" t="s">
        <v>414</v>
      </c>
      <c r="C432" s="2">
        <v>908</v>
      </c>
      <c r="D432" s="3" t="s">
        <v>9</v>
      </c>
      <c r="E432" s="3" t="s">
        <v>25</v>
      </c>
      <c r="F432" s="2" t="s">
        <v>352</v>
      </c>
      <c r="G432" s="4"/>
      <c r="H432" s="4"/>
      <c r="I432" s="41">
        <f>I433</f>
        <v>50</v>
      </c>
      <c r="J432" s="47">
        <f>J433</f>
        <v>0</v>
      </c>
      <c r="K432" s="41">
        <f t="shared" si="32"/>
        <v>-50</v>
      </c>
      <c r="L432" s="41">
        <f t="shared" si="33"/>
        <v>0</v>
      </c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</row>
    <row r="433" spans="1:29" ht="35.25" customHeight="1" x14ac:dyDescent="0.2">
      <c r="A433" s="49"/>
      <c r="B433" s="1" t="s">
        <v>353</v>
      </c>
      <c r="C433" s="2">
        <v>908</v>
      </c>
      <c r="D433" s="3" t="s">
        <v>9</v>
      </c>
      <c r="E433" s="3" t="s">
        <v>25</v>
      </c>
      <c r="F433" s="2" t="s">
        <v>354</v>
      </c>
      <c r="G433" s="4"/>
      <c r="H433" s="4"/>
      <c r="I433" s="41">
        <f>I434</f>
        <v>50</v>
      </c>
      <c r="J433" s="47">
        <f>J434</f>
        <v>0</v>
      </c>
      <c r="K433" s="41">
        <f t="shared" si="32"/>
        <v>-50</v>
      </c>
      <c r="L433" s="41">
        <f t="shared" si="33"/>
        <v>0</v>
      </c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</row>
    <row r="434" spans="1:29" ht="19.5" customHeight="1" x14ac:dyDescent="0.2">
      <c r="A434" s="49"/>
      <c r="B434" s="1" t="s">
        <v>16</v>
      </c>
      <c r="C434" s="2">
        <v>908</v>
      </c>
      <c r="D434" s="3" t="s">
        <v>9</v>
      </c>
      <c r="E434" s="3" t="s">
        <v>25</v>
      </c>
      <c r="F434" s="2" t="s">
        <v>354</v>
      </c>
      <c r="G434" s="4">
        <v>300</v>
      </c>
      <c r="H434" s="4"/>
      <c r="I434" s="41">
        <v>50</v>
      </c>
      <c r="J434" s="47">
        <v>0</v>
      </c>
      <c r="K434" s="41">
        <f t="shared" si="32"/>
        <v>-50</v>
      </c>
      <c r="L434" s="41">
        <f t="shared" si="33"/>
        <v>0</v>
      </c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</row>
    <row r="435" spans="1:29" ht="33" customHeight="1" x14ac:dyDescent="0.2">
      <c r="A435" s="49"/>
      <c r="B435" s="1" t="s">
        <v>420</v>
      </c>
      <c r="C435" s="2">
        <v>908</v>
      </c>
      <c r="D435" s="3" t="s">
        <v>9</v>
      </c>
      <c r="E435" s="3" t="s">
        <v>25</v>
      </c>
      <c r="F435" s="2" t="s">
        <v>418</v>
      </c>
      <c r="G435" s="4"/>
      <c r="H435" s="4"/>
      <c r="I435" s="41">
        <f>I436</f>
        <v>1000</v>
      </c>
      <c r="J435" s="47">
        <f>J436</f>
        <v>0</v>
      </c>
      <c r="K435" s="41">
        <f t="shared" si="32"/>
        <v>-1000</v>
      </c>
      <c r="L435" s="41">
        <f t="shared" si="33"/>
        <v>0</v>
      </c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</row>
    <row r="436" spans="1:29" ht="50.25" customHeight="1" x14ac:dyDescent="0.2">
      <c r="A436" s="49"/>
      <c r="B436" s="1" t="s">
        <v>421</v>
      </c>
      <c r="C436" s="2">
        <v>908</v>
      </c>
      <c r="D436" s="3" t="s">
        <v>9</v>
      </c>
      <c r="E436" s="3" t="s">
        <v>25</v>
      </c>
      <c r="F436" s="2" t="s">
        <v>419</v>
      </c>
      <c r="G436" s="4"/>
      <c r="H436" s="4"/>
      <c r="I436" s="41">
        <f>I437</f>
        <v>1000</v>
      </c>
      <c r="J436" s="47">
        <f>J437</f>
        <v>0</v>
      </c>
      <c r="K436" s="41">
        <f t="shared" si="32"/>
        <v>-1000</v>
      </c>
      <c r="L436" s="41">
        <f t="shared" si="33"/>
        <v>0</v>
      </c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</row>
    <row r="437" spans="1:29" ht="33.75" customHeight="1" x14ac:dyDescent="0.2">
      <c r="A437" s="49"/>
      <c r="B437" s="1" t="s">
        <v>49</v>
      </c>
      <c r="C437" s="2">
        <v>908</v>
      </c>
      <c r="D437" s="3" t="s">
        <v>9</v>
      </c>
      <c r="E437" s="3" t="s">
        <v>25</v>
      </c>
      <c r="F437" s="2" t="s">
        <v>419</v>
      </c>
      <c r="G437" s="4">
        <v>400</v>
      </c>
      <c r="H437" s="4"/>
      <c r="I437" s="41">
        <v>1000</v>
      </c>
      <c r="J437" s="47">
        <v>0</v>
      </c>
      <c r="K437" s="41">
        <f t="shared" si="32"/>
        <v>-1000</v>
      </c>
      <c r="L437" s="41">
        <f t="shared" si="33"/>
        <v>0</v>
      </c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</row>
    <row r="438" spans="1:29" ht="15.75" x14ac:dyDescent="0.2">
      <c r="A438" s="49"/>
      <c r="B438" s="1" t="s">
        <v>43</v>
      </c>
      <c r="C438" s="2">
        <v>908</v>
      </c>
      <c r="D438" s="3" t="s">
        <v>9</v>
      </c>
      <c r="E438" s="3" t="s">
        <v>8</v>
      </c>
      <c r="F438" s="2"/>
      <c r="G438" s="4"/>
      <c r="H438" s="4"/>
      <c r="I438" s="41">
        <f t="shared" ref="I438:J442" si="38">I439</f>
        <v>4224.1000000000004</v>
      </c>
      <c r="J438" s="47">
        <f t="shared" si="38"/>
        <v>0</v>
      </c>
      <c r="K438" s="41">
        <f t="shared" si="32"/>
        <v>-4224.1000000000004</v>
      </c>
      <c r="L438" s="41">
        <f t="shared" si="33"/>
        <v>0</v>
      </c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</row>
    <row r="439" spans="1:29" s="8" customFormat="1" ht="31.5" x14ac:dyDescent="0.2">
      <c r="A439" s="49"/>
      <c r="B439" s="1" t="s">
        <v>362</v>
      </c>
      <c r="C439" s="2">
        <v>908</v>
      </c>
      <c r="D439" s="3" t="s">
        <v>9</v>
      </c>
      <c r="E439" s="3" t="s">
        <v>8</v>
      </c>
      <c r="F439" s="2" t="s">
        <v>241</v>
      </c>
      <c r="G439" s="4"/>
      <c r="H439" s="4"/>
      <c r="I439" s="41">
        <f t="shared" si="38"/>
        <v>4224.1000000000004</v>
      </c>
      <c r="J439" s="47">
        <f t="shared" si="38"/>
        <v>0</v>
      </c>
      <c r="K439" s="41">
        <f t="shared" si="32"/>
        <v>-4224.1000000000004</v>
      </c>
      <c r="L439" s="41">
        <f t="shared" si="33"/>
        <v>0</v>
      </c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</row>
    <row r="440" spans="1:29" ht="34.5" customHeight="1" x14ac:dyDescent="0.2">
      <c r="A440" s="49"/>
      <c r="B440" s="1" t="s">
        <v>263</v>
      </c>
      <c r="C440" s="2">
        <v>908</v>
      </c>
      <c r="D440" s="3" t="s">
        <v>9</v>
      </c>
      <c r="E440" s="3" t="s">
        <v>8</v>
      </c>
      <c r="F440" s="2" t="s">
        <v>264</v>
      </c>
      <c r="G440" s="4"/>
      <c r="H440" s="4"/>
      <c r="I440" s="41">
        <f t="shared" si="38"/>
        <v>4224.1000000000004</v>
      </c>
      <c r="J440" s="47">
        <f t="shared" si="38"/>
        <v>0</v>
      </c>
      <c r="K440" s="41">
        <f t="shared" si="32"/>
        <v>-4224.1000000000004</v>
      </c>
      <c r="L440" s="41">
        <f t="shared" si="33"/>
        <v>0</v>
      </c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</row>
    <row r="441" spans="1:29" ht="47.25" x14ac:dyDescent="0.2">
      <c r="A441" s="49"/>
      <c r="B441" s="1" t="s">
        <v>265</v>
      </c>
      <c r="C441" s="2">
        <v>908</v>
      </c>
      <c r="D441" s="3" t="s">
        <v>9</v>
      </c>
      <c r="E441" s="3" t="s">
        <v>8</v>
      </c>
      <c r="F441" s="2" t="s">
        <v>266</v>
      </c>
      <c r="G441" s="4"/>
      <c r="H441" s="4"/>
      <c r="I441" s="41">
        <f t="shared" si="38"/>
        <v>4224.1000000000004</v>
      </c>
      <c r="J441" s="47">
        <f t="shared" si="38"/>
        <v>0</v>
      </c>
      <c r="K441" s="41">
        <f t="shared" si="32"/>
        <v>-4224.1000000000004</v>
      </c>
      <c r="L441" s="41">
        <f t="shared" si="33"/>
        <v>0</v>
      </c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 spans="1:29" s="8" customFormat="1" ht="54" customHeight="1" x14ac:dyDescent="0.2">
      <c r="A442" s="49"/>
      <c r="B442" s="1" t="s">
        <v>267</v>
      </c>
      <c r="C442" s="2">
        <v>908</v>
      </c>
      <c r="D442" s="3" t="s">
        <v>9</v>
      </c>
      <c r="E442" s="3" t="s">
        <v>8</v>
      </c>
      <c r="F442" s="2" t="s">
        <v>268</v>
      </c>
      <c r="G442" s="4"/>
      <c r="H442" s="4"/>
      <c r="I442" s="41">
        <f t="shared" si="38"/>
        <v>4224.1000000000004</v>
      </c>
      <c r="J442" s="47">
        <f t="shared" si="38"/>
        <v>0</v>
      </c>
      <c r="K442" s="41">
        <f t="shared" si="32"/>
        <v>-4224.1000000000004</v>
      </c>
      <c r="L442" s="41">
        <f t="shared" si="33"/>
        <v>0</v>
      </c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</row>
    <row r="443" spans="1:29" s="8" customFormat="1" ht="31.5" x14ac:dyDescent="0.2">
      <c r="A443" s="49"/>
      <c r="B443" s="1" t="s">
        <v>49</v>
      </c>
      <c r="C443" s="2">
        <v>908</v>
      </c>
      <c r="D443" s="3" t="s">
        <v>9</v>
      </c>
      <c r="E443" s="3" t="s">
        <v>8</v>
      </c>
      <c r="F443" s="2" t="s">
        <v>268</v>
      </c>
      <c r="G443" s="4">
        <v>400</v>
      </c>
      <c r="H443" s="4"/>
      <c r="I443" s="41">
        <v>4224.1000000000004</v>
      </c>
      <c r="J443" s="47">
        <v>0</v>
      </c>
      <c r="K443" s="41">
        <f t="shared" si="32"/>
        <v>-4224.1000000000004</v>
      </c>
      <c r="L443" s="41">
        <f t="shared" si="33"/>
        <v>0</v>
      </c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</row>
    <row r="444" spans="1:29" s="8" customFormat="1" ht="15.75" x14ac:dyDescent="0.2">
      <c r="A444" s="49"/>
      <c r="B444" s="1" t="s">
        <v>115</v>
      </c>
      <c r="C444" s="2">
        <v>908</v>
      </c>
      <c r="D444" s="3" t="s">
        <v>9</v>
      </c>
      <c r="E444" s="3" t="s">
        <v>26</v>
      </c>
      <c r="F444" s="2"/>
      <c r="G444" s="4"/>
      <c r="H444" s="4"/>
      <c r="I444" s="41">
        <f t="shared" ref="I444:J446" si="39">I445</f>
        <v>502.6</v>
      </c>
      <c r="J444" s="47">
        <f t="shared" si="39"/>
        <v>139.09</v>
      </c>
      <c r="K444" s="41">
        <f t="shared" si="32"/>
        <v>-363.51</v>
      </c>
      <c r="L444" s="41">
        <f t="shared" si="33"/>
        <v>27.67409470752089</v>
      </c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</row>
    <row r="445" spans="1:29" s="8" customFormat="1" ht="15.75" x14ac:dyDescent="0.2">
      <c r="A445" s="49"/>
      <c r="B445" s="1" t="s">
        <v>30</v>
      </c>
      <c r="C445" s="2">
        <v>908</v>
      </c>
      <c r="D445" s="3" t="s">
        <v>9</v>
      </c>
      <c r="E445" s="3" t="s">
        <v>26</v>
      </c>
      <c r="F445" s="2" t="s">
        <v>146</v>
      </c>
      <c r="G445" s="4"/>
      <c r="H445" s="4"/>
      <c r="I445" s="41">
        <f t="shared" si="39"/>
        <v>502.6</v>
      </c>
      <c r="J445" s="47">
        <f t="shared" si="39"/>
        <v>139.09</v>
      </c>
      <c r="K445" s="41">
        <f t="shared" si="32"/>
        <v>-363.51</v>
      </c>
      <c r="L445" s="41">
        <f t="shared" si="33"/>
        <v>27.67409470752089</v>
      </c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</row>
    <row r="446" spans="1:29" s="8" customFormat="1" ht="31.5" x14ac:dyDescent="0.2">
      <c r="A446" s="49"/>
      <c r="B446" s="1" t="s">
        <v>116</v>
      </c>
      <c r="C446" s="2">
        <v>908</v>
      </c>
      <c r="D446" s="3" t="s">
        <v>9</v>
      </c>
      <c r="E446" s="3" t="s">
        <v>26</v>
      </c>
      <c r="F446" s="2" t="s">
        <v>255</v>
      </c>
      <c r="G446" s="4"/>
      <c r="H446" s="4"/>
      <c r="I446" s="41">
        <f t="shared" si="39"/>
        <v>502.6</v>
      </c>
      <c r="J446" s="47">
        <f t="shared" si="39"/>
        <v>139.09</v>
      </c>
      <c r="K446" s="41">
        <f t="shared" si="32"/>
        <v>-363.51</v>
      </c>
      <c r="L446" s="41">
        <f t="shared" si="33"/>
        <v>27.67409470752089</v>
      </c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</row>
    <row r="447" spans="1:29" s="8" customFormat="1" ht="47.25" x14ac:dyDescent="0.2">
      <c r="A447" s="49"/>
      <c r="B447" s="1" t="s">
        <v>20</v>
      </c>
      <c r="C447" s="2">
        <v>908</v>
      </c>
      <c r="D447" s="3" t="s">
        <v>9</v>
      </c>
      <c r="E447" s="3" t="s">
        <v>26</v>
      </c>
      <c r="F447" s="2" t="s">
        <v>255</v>
      </c>
      <c r="G447" s="4">
        <v>100</v>
      </c>
      <c r="H447" s="4"/>
      <c r="I447" s="41">
        <v>502.6</v>
      </c>
      <c r="J447" s="47">
        <v>139.09</v>
      </c>
      <c r="K447" s="41">
        <f t="shared" si="32"/>
        <v>-363.51</v>
      </c>
      <c r="L447" s="41">
        <f t="shared" si="33"/>
        <v>27.67409470752089</v>
      </c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</row>
    <row r="448" spans="1:29" ht="15.75" x14ac:dyDescent="0.2">
      <c r="A448" s="49"/>
      <c r="B448" s="1" t="s">
        <v>117</v>
      </c>
      <c r="C448" s="2">
        <v>908</v>
      </c>
      <c r="D448" s="3" t="s">
        <v>52</v>
      </c>
      <c r="E448" s="3"/>
      <c r="F448" s="2"/>
      <c r="G448" s="4"/>
      <c r="H448" s="4"/>
      <c r="I448" s="41">
        <f>I449+I453</f>
        <v>22343.4</v>
      </c>
      <c r="J448" s="47">
        <f>J449+J453</f>
        <v>34</v>
      </c>
      <c r="K448" s="41">
        <f t="shared" si="32"/>
        <v>-22309.4</v>
      </c>
      <c r="L448" s="41">
        <f t="shared" si="33"/>
        <v>0.15217021581317075</v>
      </c>
      <c r="M448" s="32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</row>
    <row r="449" spans="1:29" ht="15.75" x14ac:dyDescent="0.2">
      <c r="A449" s="49"/>
      <c r="B449" s="1" t="s">
        <v>118</v>
      </c>
      <c r="C449" s="2">
        <v>908</v>
      </c>
      <c r="D449" s="3" t="s">
        <v>52</v>
      </c>
      <c r="E449" s="3" t="s">
        <v>19</v>
      </c>
      <c r="F449" s="2"/>
      <c r="G449" s="4"/>
      <c r="H449" s="4"/>
      <c r="I449" s="41">
        <f>I450+I457+I462</f>
        <v>400</v>
      </c>
      <c r="J449" s="47">
        <f>J450+J457+J462</f>
        <v>34</v>
      </c>
      <c r="K449" s="41">
        <f t="shared" si="32"/>
        <v>-366</v>
      </c>
      <c r="L449" s="41">
        <f t="shared" si="33"/>
        <v>8.5</v>
      </c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</row>
    <row r="450" spans="1:29" ht="17.25" customHeight="1" x14ac:dyDescent="0.2">
      <c r="A450" s="49"/>
      <c r="B450" s="1" t="s">
        <v>119</v>
      </c>
      <c r="C450" s="2">
        <v>908</v>
      </c>
      <c r="D450" s="3" t="s">
        <v>52</v>
      </c>
      <c r="E450" s="3" t="s">
        <v>19</v>
      </c>
      <c r="F450" s="2" t="s">
        <v>242</v>
      </c>
      <c r="G450" s="4"/>
      <c r="H450" s="4"/>
      <c r="I450" s="41">
        <f>I451</f>
        <v>260</v>
      </c>
      <c r="J450" s="47">
        <f>J451</f>
        <v>34</v>
      </c>
      <c r="K450" s="41">
        <f t="shared" si="32"/>
        <v>-226</v>
      </c>
      <c r="L450" s="41">
        <f t="shared" si="33"/>
        <v>13.076923076923078</v>
      </c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 spans="1:29" ht="15.75" x14ac:dyDescent="0.2">
      <c r="A451" s="49"/>
      <c r="B451" s="1" t="s">
        <v>244</v>
      </c>
      <c r="C451" s="2">
        <v>908</v>
      </c>
      <c r="D451" s="3" t="s">
        <v>52</v>
      </c>
      <c r="E451" s="3" t="s">
        <v>19</v>
      </c>
      <c r="F451" s="2" t="s">
        <v>243</v>
      </c>
      <c r="G451" s="4"/>
      <c r="H451" s="4"/>
      <c r="I451" s="41">
        <f>I452</f>
        <v>260</v>
      </c>
      <c r="J451" s="47">
        <f>J452</f>
        <v>34</v>
      </c>
      <c r="K451" s="41">
        <f t="shared" si="32"/>
        <v>-226</v>
      </c>
      <c r="L451" s="41">
        <f t="shared" si="33"/>
        <v>13.076923076923078</v>
      </c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 spans="1:29" ht="15" customHeight="1" x14ac:dyDescent="0.2">
      <c r="A452" s="49"/>
      <c r="B452" s="1" t="s">
        <v>186</v>
      </c>
      <c r="C452" s="2">
        <v>908</v>
      </c>
      <c r="D452" s="3" t="s">
        <v>52</v>
      </c>
      <c r="E452" s="3" t="s">
        <v>19</v>
      </c>
      <c r="F452" s="2" t="s">
        <v>243</v>
      </c>
      <c r="G452" s="4">
        <v>200</v>
      </c>
      <c r="H452" s="4"/>
      <c r="I452" s="41">
        <v>260</v>
      </c>
      <c r="J452" s="47">
        <v>34</v>
      </c>
      <c r="K452" s="41">
        <f t="shared" si="32"/>
        <v>-226</v>
      </c>
      <c r="L452" s="41">
        <f t="shared" si="33"/>
        <v>13.076923076923078</v>
      </c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</row>
    <row r="453" spans="1:29" ht="15" customHeight="1" x14ac:dyDescent="0.2">
      <c r="A453" s="49"/>
      <c r="B453" s="30" t="s">
        <v>394</v>
      </c>
      <c r="C453" s="2">
        <v>908</v>
      </c>
      <c r="D453" s="3" t="s">
        <v>52</v>
      </c>
      <c r="E453" s="3" t="s">
        <v>24</v>
      </c>
      <c r="F453" s="2" t="s">
        <v>242</v>
      </c>
      <c r="G453" s="4"/>
      <c r="H453" s="4"/>
      <c r="I453" s="41">
        <f>I454</f>
        <v>21943.4</v>
      </c>
      <c r="J453" s="47">
        <f>J455</f>
        <v>0</v>
      </c>
      <c r="K453" s="41">
        <f t="shared" si="32"/>
        <v>-21943.4</v>
      </c>
      <c r="L453" s="41">
        <f t="shared" si="33"/>
        <v>0</v>
      </c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</row>
    <row r="454" spans="1:29" ht="162" customHeight="1" x14ac:dyDescent="0.2">
      <c r="A454" s="49"/>
      <c r="B454" s="30" t="s">
        <v>392</v>
      </c>
      <c r="C454" s="2">
        <v>908</v>
      </c>
      <c r="D454" s="3" t="s">
        <v>52</v>
      </c>
      <c r="E454" s="3" t="s">
        <v>24</v>
      </c>
      <c r="F454" s="2" t="s">
        <v>390</v>
      </c>
      <c r="G454" s="4"/>
      <c r="H454" s="4"/>
      <c r="I454" s="41">
        <f>I455</f>
        <v>21943.4</v>
      </c>
      <c r="J454" s="47">
        <f>J455</f>
        <v>0</v>
      </c>
      <c r="K454" s="41">
        <f t="shared" si="32"/>
        <v>-21943.4</v>
      </c>
      <c r="L454" s="41">
        <f t="shared" si="33"/>
        <v>0</v>
      </c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</row>
    <row r="455" spans="1:29" ht="37.5" customHeight="1" x14ac:dyDescent="0.2">
      <c r="A455" s="49"/>
      <c r="B455" s="30" t="s">
        <v>393</v>
      </c>
      <c r="C455" s="2">
        <v>908</v>
      </c>
      <c r="D455" s="3" t="s">
        <v>52</v>
      </c>
      <c r="E455" s="3" t="s">
        <v>24</v>
      </c>
      <c r="F455" s="2" t="s">
        <v>391</v>
      </c>
      <c r="G455" s="4"/>
      <c r="H455" s="4"/>
      <c r="I455" s="41">
        <f>I456</f>
        <v>21943.4</v>
      </c>
      <c r="J455" s="47">
        <f>J456</f>
        <v>0</v>
      </c>
      <c r="K455" s="41">
        <f t="shared" si="32"/>
        <v>-21943.4</v>
      </c>
      <c r="L455" s="41">
        <f t="shared" si="33"/>
        <v>0</v>
      </c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</row>
    <row r="456" spans="1:29" ht="35.25" customHeight="1" x14ac:dyDescent="0.2">
      <c r="A456" s="49"/>
      <c r="B456" s="1" t="s">
        <v>49</v>
      </c>
      <c r="C456" s="2">
        <v>908</v>
      </c>
      <c r="D456" s="3" t="s">
        <v>52</v>
      </c>
      <c r="E456" s="3" t="s">
        <v>24</v>
      </c>
      <c r="F456" s="2" t="s">
        <v>447</v>
      </c>
      <c r="G456" s="4">
        <v>400</v>
      </c>
      <c r="H456" s="4"/>
      <c r="I456" s="41">
        <v>21943.4</v>
      </c>
      <c r="J456" s="47">
        <v>0</v>
      </c>
      <c r="K456" s="41">
        <f t="shared" si="32"/>
        <v>-21943.4</v>
      </c>
      <c r="L456" s="41">
        <f t="shared" si="33"/>
        <v>0</v>
      </c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</row>
    <row r="457" spans="1:29" s="9" customFormat="1" ht="31.5" x14ac:dyDescent="0.2">
      <c r="A457" s="77"/>
      <c r="B457" s="1" t="s">
        <v>343</v>
      </c>
      <c r="C457" s="2">
        <v>908</v>
      </c>
      <c r="D457" s="3" t="s">
        <v>52</v>
      </c>
      <c r="E457" s="3" t="s">
        <v>19</v>
      </c>
      <c r="F457" s="2" t="s">
        <v>342</v>
      </c>
      <c r="G457" s="4"/>
      <c r="H457" s="4"/>
      <c r="I457" s="41">
        <f>I460+I458</f>
        <v>40</v>
      </c>
      <c r="J457" s="47">
        <f>J459+J461</f>
        <v>0</v>
      </c>
      <c r="K457" s="41">
        <f t="shared" si="32"/>
        <v>-40</v>
      </c>
      <c r="L457" s="41">
        <f t="shared" si="33"/>
        <v>0</v>
      </c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</row>
    <row r="458" spans="1:29" s="9" customFormat="1" ht="15.75" x14ac:dyDescent="0.2">
      <c r="A458" s="77"/>
      <c r="B458" s="1" t="s">
        <v>345</v>
      </c>
      <c r="C458" s="2">
        <v>908</v>
      </c>
      <c r="D458" s="3" t="s">
        <v>52</v>
      </c>
      <c r="E458" s="3" t="s">
        <v>19</v>
      </c>
      <c r="F458" s="2" t="s">
        <v>344</v>
      </c>
      <c r="G458" s="4"/>
      <c r="H458" s="4"/>
      <c r="I458" s="41">
        <f>I459</f>
        <v>25</v>
      </c>
      <c r="J458" s="47">
        <f>J459</f>
        <v>0</v>
      </c>
      <c r="K458" s="41">
        <f t="shared" si="32"/>
        <v>-25</v>
      </c>
      <c r="L458" s="41">
        <f t="shared" si="33"/>
        <v>0</v>
      </c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</row>
    <row r="459" spans="1:29" s="9" customFormat="1" ht="15.75" x14ac:dyDescent="0.2">
      <c r="A459" s="77"/>
      <c r="B459" s="1" t="s">
        <v>186</v>
      </c>
      <c r="C459" s="2">
        <v>908</v>
      </c>
      <c r="D459" s="3" t="s">
        <v>52</v>
      </c>
      <c r="E459" s="3" t="s">
        <v>19</v>
      </c>
      <c r="F459" s="2" t="s">
        <v>344</v>
      </c>
      <c r="G459" s="4">
        <v>200</v>
      </c>
      <c r="H459" s="4"/>
      <c r="I459" s="41">
        <v>25</v>
      </c>
      <c r="J459" s="47">
        <v>0</v>
      </c>
      <c r="K459" s="41">
        <f t="shared" si="32"/>
        <v>-25</v>
      </c>
      <c r="L459" s="41">
        <f t="shared" si="33"/>
        <v>0</v>
      </c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</row>
    <row r="460" spans="1:29" s="9" customFormat="1" ht="15.75" x14ac:dyDescent="0.2">
      <c r="A460" s="77"/>
      <c r="B460" s="1" t="s">
        <v>347</v>
      </c>
      <c r="C460" s="2">
        <v>908</v>
      </c>
      <c r="D460" s="3" t="s">
        <v>52</v>
      </c>
      <c r="E460" s="3" t="s">
        <v>19</v>
      </c>
      <c r="F460" s="2" t="s">
        <v>346</v>
      </c>
      <c r="G460" s="4"/>
      <c r="H460" s="4"/>
      <c r="I460" s="41">
        <f>I461</f>
        <v>15</v>
      </c>
      <c r="J460" s="47">
        <f>J461</f>
        <v>0</v>
      </c>
      <c r="K460" s="41">
        <f t="shared" si="32"/>
        <v>-15</v>
      </c>
      <c r="L460" s="41">
        <f t="shared" si="33"/>
        <v>0</v>
      </c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</row>
    <row r="461" spans="1:29" s="9" customFormat="1" ht="15.75" x14ac:dyDescent="0.2">
      <c r="A461" s="77"/>
      <c r="B461" s="1" t="s">
        <v>186</v>
      </c>
      <c r="C461" s="2">
        <v>908</v>
      </c>
      <c r="D461" s="3" t="s">
        <v>52</v>
      </c>
      <c r="E461" s="3" t="s">
        <v>19</v>
      </c>
      <c r="F461" s="2" t="s">
        <v>346</v>
      </c>
      <c r="G461" s="4">
        <v>200</v>
      </c>
      <c r="H461" s="4"/>
      <c r="I461" s="41">
        <v>15</v>
      </c>
      <c r="J461" s="47">
        <v>0</v>
      </c>
      <c r="K461" s="41">
        <f t="shared" si="32"/>
        <v>-15</v>
      </c>
      <c r="L461" s="41">
        <f t="shared" si="33"/>
        <v>0</v>
      </c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</row>
    <row r="462" spans="1:29" s="9" customFormat="1" ht="57" customHeight="1" x14ac:dyDescent="0.2">
      <c r="A462" s="77"/>
      <c r="B462" s="1" t="s">
        <v>106</v>
      </c>
      <c r="C462" s="2">
        <v>908</v>
      </c>
      <c r="D462" s="3" t="s">
        <v>52</v>
      </c>
      <c r="E462" s="3" t="s">
        <v>19</v>
      </c>
      <c r="F462" s="2" t="s">
        <v>228</v>
      </c>
      <c r="G462" s="4"/>
      <c r="H462" s="4"/>
      <c r="I462" s="41">
        <f t="shared" ref="I462:J464" si="40">I463</f>
        <v>100</v>
      </c>
      <c r="J462" s="47">
        <f t="shared" si="40"/>
        <v>0</v>
      </c>
      <c r="K462" s="41">
        <f t="shared" si="32"/>
        <v>-100</v>
      </c>
      <c r="L462" s="41">
        <f t="shared" si="33"/>
        <v>0</v>
      </c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</row>
    <row r="463" spans="1:29" s="9" customFormat="1" ht="47.25" x14ac:dyDescent="0.2">
      <c r="A463" s="77"/>
      <c r="B463" s="1" t="s">
        <v>106</v>
      </c>
      <c r="C463" s="2">
        <v>908</v>
      </c>
      <c r="D463" s="3" t="s">
        <v>52</v>
      </c>
      <c r="E463" s="3" t="s">
        <v>19</v>
      </c>
      <c r="F463" s="2" t="s">
        <v>228</v>
      </c>
      <c r="G463" s="4"/>
      <c r="H463" s="4"/>
      <c r="I463" s="41">
        <f t="shared" si="40"/>
        <v>100</v>
      </c>
      <c r="J463" s="47">
        <f t="shared" si="40"/>
        <v>0</v>
      </c>
      <c r="K463" s="41">
        <f t="shared" si="32"/>
        <v>-100</v>
      </c>
      <c r="L463" s="41">
        <f t="shared" si="33"/>
        <v>0</v>
      </c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</row>
    <row r="464" spans="1:29" s="9" customFormat="1" ht="31.5" x14ac:dyDescent="0.2">
      <c r="A464" s="77"/>
      <c r="B464" s="1" t="s">
        <v>374</v>
      </c>
      <c r="C464" s="2">
        <v>908</v>
      </c>
      <c r="D464" s="3" t="s">
        <v>52</v>
      </c>
      <c r="E464" s="3" t="s">
        <v>19</v>
      </c>
      <c r="F464" s="2" t="s">
        <v>395</v>
      </c>
      <c r="G464" s="4"/>
      <c r="H464" s="4"/>
      <c r="I464" s="41">
        <f t="shared" si="40"/>
        <v>100</v>
      </c>
      <c r="J464" s="47">
        <f t="shared" si="40"/>
        <v>0</v>
      </c>
      <c r="K464" s="41">
        <f t="shared" si="32"/>
        <v>-100</v>
      </c>
      <c r="L464" s="41">
        <f t="shared" si="33"/>
        <v>0</v>
      </c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</row>
    <row r="465" spans="1:29" s="9" customFormat="1" ht="15.75" x14ac:dyDescent="0.2">
      <c r="A465" s="77"/>
      <c r="B465" s="1" t="s">
        <v>186</v>
      </c>
      <c r="C465" s="2">
        <v>908</v>
      </c>
      <c r="D465" s="3" t="s">
        <v>52</v>
      </c>
      <c r="E465" s="3" t="s">
        <v>19</v>
      </c>
      <c r="F465" s="2" t="s">
        <v>395</v>
      </c>
      <c r="G465" s="4">
        <v>200</v>
      </c>
      <c r="H465" s="4"/>
      <c r="I465" s="41">
        <v>100</v>
      </c>
      <c r="J465" s="47">
        <v>0</v>
      </c>
      <c r="K465" s="41">
        <f t="shared" si="32"/>
        <v>-100</v>
      </c>
      <c r="L465" s="41">
        <f t="shared" si="33"/>
        <v>0</v>
      </c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</row>
    <row r="466" spans="1:29" ht="15.75" x14ac:dyDescent="0.2">
      <c r="A466" s="49"/>
      <c r="B466" s="1" t="s">
        <v>120</v>
      </c>
      <c r="C466" s="2">
        <v>908</v>
      </c>
      <c r="D466" s="3" t="s">
        <v>46</v>
      </c>
      <c r="E466" s="3"/>
      <c r="F466" s="2"/>
      <c r="G466" s="4"/>
      <c r="H466" s="4"/>
      <c r="I466" s="41">
        <f t="shared" ref="I466:I469" si="41">I467</f>
        <v>4056.4</v>
      </c>
      <c r="J466" s="47">
        <f>J467</f>
        <v>600.94000000000005</v>
      </c>
      <c r="K466" s="41">
        <f t="shared" si="32"/>
        <v>-3455.46</v>
      </c>
      <c r="L466" s="41">
        <f t="shared" si="33"/>
        <v>14.814613943398088</v>
      </c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</row>
    <row r="467" spans="1:29" ht="15.75" x14ac:dyDescent="0.2">
      <c r="A467" s="49"/>
      <c r="B467" s="1" t="s">
        <v>121</v>
      </c>
      <c r="C467" s="2">
        <v>908</v>
      </c>
      <c r="D467" s="3" t="s">
        <v>46</v>
      </c>
      <c r="E467" s="3" t="s">
        <v>24</v>
      </c>
      <c r="F467" s="2"/>
      <c r="G467" s="4"/>
      <c r="H467" s="4"/>
      <c r="I467" s="41">
        <f t="shared" si="41"/>
        <v>4056.4</v>
      </c>
      <c r="J467" s="47">
        <f>J468</f>
        <v>600.94000000000005</v>
      </c>
      <c r="K467" s="41">
        <f t="shared" si="32"/>
        <v>-3455.46</v>
      </c>
      <c r="L467" s="41">
        <f t="shared" si="33"/>
        <v>14.814613943398088</v>
      </c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</row>
    <row r="468" spans="1:29" ht="31.5" x14ac:dyDescent="0.2">
      <c r="A468" s="49"/>
      <c r="B468" s="1" t="s">
        <v>82</v>
      </c>
      <c r="C468" s="2">
        <v>908</v>
      </c>
      <c r="D468" s="3" t="s">
        <v>46</v>
      </c>
      <c r="E468" s="3" t="s">
        <v>24</v>
      </c>
      <c r="F468" s="2" t="s">
        <v>175</v>
      </c>
      <c r="G468" s="4"/>
      <c r="H468" s="4"/>
      <c r="I468" s="41">
        <f t="shared" si="41"/>
        <v>4056.4</v>
      </c>
      <c r="J468" s="47">
        <f>J469</f>
        <v>600.94000000000005</v>
      </c>
      <c r="K468" s="41">
        <f t="shared" si="32"/>
        <v>-3455.46</v>
      </c>
      <c r="L468" s="41">
        <f t="shared" si="33"/>
        <v>14.814613943398088</v>
      </c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</row>
    <row r="469" spans="1:29" ht="15.75" x14ac:dyDescent="0.2">
      <c r="A469" s="49"/>
      <c r="B469" s="1" t="s">
        <v>122</v>
      </c>
      <c r="C469" s="2">
        <v>908</v>
      </c>
      <c r="D469" s="3" t="s">
        <v>46</v>
      </c>
      <c r="E469" s="3" t="s">
        <v>24</v>
      </c>
      <c r="F469" s="2" t="s">
        <v>322</v>
      </c>
      <c r="G469" s="4"/>
      <c r="H469" s="4"/>
      <c r="I469" s="41">
        <f t="shared" si="41"/>
        <v>4056.4</v>
      </c>
      <c r="J469" s="47">
        <f>J470</f>
        <v>600.94000000000005</v>
      </c>
      <c r="K469" s="41">
        <f t="shared" si="32"/>
        <v>-3455.46</v>
      </c>
      <c r="L469" s="41">
        <f t="shared" si="33"/>
        <v>14.814613943398088</v>
      </c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</row>
    <row r="470" spans="1:29" ht="15.75" x14ac:dyDescent="0.2">
      <c r="A470" s="49"/>
      <c r="B470" s="1" t="s">
        <v>22</v>
      </c>
      <c r="C470" s="2">
        <v>908</v>
      </c>
      <c r="D470" s="3" t="s">
        <v>46</v>
      </c>
      <c r="E470" s="3" t="s">
        <v>24</v>
      </c>
      <c r="F470" s="2" t="s">
        <v>322</v>
      </c>
      <c r="G470" s="4">
        <v>800</v>
      </c>
      <c r="H470" s="4"/>
      <c r="I470" s="41">
        <v>4056.4</v>
      </c>
      <c r="J470" s="47">
        <v>600.94000000000005</v>
      </c>
      <c r="K470" s="41">
        <f t="shared" si="32"/>
        <v>-3455.46</v>
      </c>
      <c r="L470" s="41">
        <f t="shared" si="33"/>
        <v>14.814613943398088</v>
      </c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</row>
    <row r="471" spans="1:29" ht="15.75" x14ac:dyDescent="0.2">
      <c r="A471" s="49"/>
      <c r="B471" s="61" t="s">
        <v>63</v>
      </c>
      <c r="C471" s="2" t="s">
        <v>0</v>
      </c>
      <c r="D471" s="2" t="s">
        <v>0</v>
      </c>
      <c r="E471" s="2" t="s">
        <v>0</v>
      </c>
      <c r="F471" s="2" t="s">
        <v>0</v>
      </c>
      <c r="G471" s="4" t="s">
        <v>0</v>
      </c>
      <c r="H471" s="4"/>
      <c r="I471" s="40">
        <f>I7+I18+I112+I139+I277+I290</f>
        <v>639032.08599999989</v>
      </c>
      <c r="J471" s="48">
        <f>J7+J18+J112+J139+J277+J290</f>
        <v>128159.77399999999</v>
      </c>
      <c r="K471" s="40">
        <f t="shared" si="32"/>
        <v>-510872.31199999992</v>
      </c>
      <c r="L471" s="40">
        <f t="shared" si="33"/>
        <v>20.055295627205801</v>
      </c>
      <c r="M471" s="37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</row>
    <row r="472" spans="1:29" ht="0.75" customHeight="1" x14ac:dyDescent="0.2">
      <c r="A472" s="6"/>
    </row>
    <row r="473" spans="1:29" ht="18.75" customHeight="1" x14ac:dyDescent="0.2">
      <c r="A473" s="6"/>
    </row>
    <row r="474" spans="1:29" ht="31.5" customHeight="1" x14ac:dyDescent="0.2">
      <c r="B474" s="5" t="s">
        <v>328</v>
      </c>
      <c r="C474" s="79" t="s">
        <v>373</v>
      </c>
      <c r="D474" s="79"/>
      <c r="E474" s="79"/>
      <c r="F474" s="79"/>
      <c r="G474" s="79"/>
      <c r="H474" s="11"/>
      <c r="I474" s="45"/>
      <c r="J474" s="45"/>
      <c r="K474" s="45"/>
      <c r="N474" s="36"/>
      <c r="Q474" s="36"/>
    </row>
  </sheetData>
  <autoFilter ref="A6:L471"/>
  <mergeCells count="6">
    <mergeCell ref="A3:G3"/>
    <mergeCell ref="C474:G474"/>
    <mergeCell ref="B4:H4"/>
    <mergeCell ref="D1:L1"/>
    <mergeCell ref="D2:I2"/>
    <mergeCell ref="A5:L5"/>
  </mergeCells>
  <pageMargins left="0.23622047244094491" right="0.15748031496062992" top="0.15748031496062992" bottom="0.15748031496062992" header="0.31496062992125984" footer="0.55118110236220474"/>
  <pageSetup paperSize="9" scale="45" fitToHeight="0" orientation="portrait" useFirstPageNumber="1" r:id="rId1"/>
  <headerFooter>
    <oddHeader xml:space="preserve">&amp;CСтраница 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2020-01-22T08:51:46Z</dcterms:modified>
</cp:coreProperties>
</file>