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лист1" sheetId="2" r:id="rId1"/>
  </sheets>
  <definedNames>
    <definedName name="_xlnm._FilterDatabase" localSheetId="0" hidden="1">лист1!$A$7:$L$506</definedName>
    <definedName name="_xlnm.Print_Area" localSheetId="0">лист1!$A$1:$L$509</definedName>
  </definedNames>
  <calcPr calcId="162913"/>
</workbook>
</file>

<file path=xl/calcChain.xml><?xml version="1.0" encoding="utf-8"?>
<calcChain xmlns="http://schemas.openxmlformats.org/spreadsheetml/2006/main">
  <c r="L378" i="2" l="1"/>
  <c r="K378" i="2"/>
  <c r="J377" i="2"/>
  <c r="I377" i="2"/>
  <c r="L361" i="2"/>
  <c r="K361" i="2"/>
  <c r="J360" i="2"/>
  <c r="L360" i="2" s="1"/>
  <c r="J344" i="2"/>
  <c r="J343" i="2" s="1"/>
  <c r="I344" i="2"/>
  <c r="I343" i="2" s="1"/>
  <c r="L345" i="2"/>
  <c r="K345" i="2"/>
  <c r="K377" i="2" l="1"/>
  <c r="L377" i="2"/>
  <c r="K360" i="2"/>
  <c r="K344" i="2"/>
  <c r="K343" i="2" s="1"/>
  <c r="L344" i="2"/>
  <c r="L343" i="2" s="1"/>
  <c r="J139" i="2"/>
  <c r="J138" i="2" s="1"/>
  <c r="I139" i="2"/>
  <c r="I138" i="2" s="1"/>
  <c r="L140" i="2"/>
  <c r="K140" i="2"/>
  <c r="L138" i="2" l="1"/>
  <c r="L139" i="2"/>
  <c r="K138" i="2"/>
  <c r="K139" i="2"/>
  <c r="J472" i="2" l="1"/>
  <c r="I472" i="2"/>
  <c r="L473" i="2"/>
  <c r="K473" i="2"/>
  <c r="L472" i="2" l="1"/>
  <c r="K472" i="2"/>
  <c r="L414" i="2"/>
  <c r="K414" i="2"/>
  <c r="J413" i="2"/>
  <c r="I413" i="2"/>
  <c r="K413" i="2" l="1"/>
  <c r="L413" i="2"/>
  <c r="J245" i="2"/>
  <c r="I245" i="2"/>
  <c r="L246" i="2"/>
  <c r="K246" i="2"/>
  <c r="J247" i="2"/>
  <c r="I247" i="2"/>
  <c r="L248" i="2"/>
  <c r="K248" i="2"/>
  <c r="J218" i="2"/>
  <c r="I218" i="2"/>
  <c r="L219" i="2"/>
  <c r="K219" i="2"/>
  <c r="J212" i="2"/>
  <c r="I212" i="2"/>
  <c r="L213" i="2"/>
  <c r="K213" i="2"/>
  <c r="L187" i="2"/>
  <c r="K187" i="2"/>
  <c r="J184" i="2"/>
  <c r="I186" i="2"/>
  <c r="I184" i="2" s="1"/>
  <c r="L185" i="2"/>
  <c r="K185" i="2"/>
  <c r="J182" i="2"/>
  <c r="I182" i="2"/>
  <c r="L183" i="2"/>
  <c r="K183" i="2"/>
  <c r="L179" i="2"/>
  <c r="K179" i="2"/>
  <c r="J178" i="2"/>
  <c r="I178" i="2"/>
  <c r="L97" i="2"/>
  <c r="K97" i="2"/>
  <c r="J96" i="2"/>
  <c r="I96" i="2"/>
  <c r="J90" i="2"/>
  <c r="I90" i="2"/>
  <c r="L91" i="2"/>
  <c r="K91" i="2"/>
  <c r="J73" i="2"/>
  <c r="I73" i="2"/>
  <c r="L74" i="2"/>
  <c r="K74" i="2"/>
  <c r="J51" i="2"/>
  <c r="I51" i="2"/>
  <c r="L52" i="2"/>
  <c r="K52" i="2"/>
  <c r="J29" i="2"/>
  <c r="I29" i="2"/>
  <c r="L30" i="2"/>
  <c r="K30" i="2"/>
  <c r="J31" i="2"/>
  <c r="I31" i="2"/>
  <c r="L32" i="2"/>
  <c r="K32" i="2"/>
  <c r="L245" i="2" l="1"/>
  <c r="L212" i="2"/>
  <c r="L218" i="2"/>
  <c r="L182" i="2"/>
  <c r="L186" i="2"/>
  <c r="L247" i="2"/>
  <c r="K184" i="2"/>
  <c r="L178" i="2"/>
  <c r="K245" i="2"/>
  <c r="K182" i="2"/>
  <c r="K186" i="2"/>
  <c r="K247" i="2"/>
  <c r="K212" i="2"/>
  <c r="K218" i="2"/>
  <c r="L184" i="2"/>
  <c r="K31" i="2"/>
  <c r="L51" i="2"/>
  <c r="L90" i="2"/>
  <c r="L96" i="2"/>
  <c r="K178" i="2"/>
  <c r="K96" i="2"/>
  <c r="L31" i="2"/>
  <c r="L29" i="2"/>
  <c r="L73" i="2"/>
  <c r="K90" i="2"/>
  <c r="K51" i="2"/>
  <c r="K73" i="2"/>
  <c r="K29" i="2"/>
  <c r="J438" i="2" l="1"/>
  <c r="I438" i="2"/>
  <c r="L439" i="2"/>
  <c r="K439" i="2"/>
  <c r="J375" i="2"/>
  <c r="I375" i="2"/>
  <c r="L376" i="2"/>
  <c r="K376" i="2"/>
  <c r="J287" i="2"/>
  <c r="I287" i="2"/>
  <c r="L288" i="2"/>
  <c r="K288" i="2"/>
  <c r="J267" i="2"/>
  <c r="I267" i="2"/>
  <c r="L268" i="2"/>
  <c r="K268" i="2"/>
  <c r="K287" i="2" l="1"/>
  <c r="L375" i="2"/>
  <c r="L287" i="2"/>
  <c r="K438" i="2"/>
  <c r="L267" i="2"/>
  <c r="K267" i="2"/>
  <c r="K375" i="2"/>
  <c r="L438" i="2"/>
  <c r="J233" i="2"/>
  <c r="I233" i="2"/>
  <c r="L234" i="2"/>
  <c r="K234" i="2"/>
  <c r="J222" i="2"/>
  <c r="I222" i="2"/>
  <c r="L223" i="2"/>
  <c r="K223" i="2"/>
  <c r="J157" i="2"/>
  <c r="J156" i="2" s="1"/>
  <c r="J155" i="2" s="1"/>
  <c r="I157" i="2"/>
  <c r="L158" i="2"/>
  <c r="K158" i="2"/>
  <c r="J57" i="2"/>
  <c r="I57" i="2"/>
  <c r="L58" i="2"/>
  <c r="K58" i="2"/>
  <c r="J65" i="2"/>
  <c r="I65" i="2"/>
  <c r="L66" i="2"/>
  <c r="K66" i="2"/>
  <c r="J63" i="2"/>
  <c r="I63" i="2"/>
  <c r="L64" i="2"/>
  <c r="K64" i="2"/>
  <c r="J61" i="2"/>
  <c r="I61" i="2"/>
  <c r="L62" i="2"/>
  <c r="K62" i="2"/>
  <c r="J46" i="2"/>
  <c r="I46" i="2"/>
  <c r="L47" i="2"/>
  <c r="K47" i="2"/>
  <c r="I154" i="2" l="1"/>
  <c r="I156" i="2"/>
  <c r="I155" i="2" s="1"/>
  <c r="L155" i="2" s="1"/>
  <c r="K156" i="2"/>
  <c r="L46" i="2"/>
  <c r="L63" i="2"/>
  <c r="L57" i="2"/>
  <c r="L222" i="2"/>
  <c r="K61" i="2"/>
  <c r="K65" i="2"/>
  <c r="L65" i="2"/>
  <c r="K157" i="2"/>
  <c r="J154" i="2"/>
  <c r="L154" i="2" s="1"/>
  <c r="K233" i="2"/>
  <c r="K63" i="2"/>
  <c r="K222" i="2"/>
  <c r="L233" i="2"/>
  <c r="L61" i="2"/>
  <c r="K57" i="2"/>
  <c r="K46" i="2"/>
  <c r="L157" i="2"/>
  <c r="L445" i="2"/>
  <c r="K445" i="2"/>
  <c r="J444" i="2"/>
  <c r="I444" i="2"/>
  <c r="I442" i="2" s="1"/>
  <c r="J433" i="2"/>
  <c r="J432" i="2" s="1"/>
  <c r="I433" i="2"/>
  <c r="I432" i="2" s="1"/>
  <c r="I431" i="2" s="1"/>
  <c r="L434" i="2"/>
  <c r="K434" i="2"/>
  <c r="L367" i="2"/>
  <c r="K367" i="2"/>
  <c r="J366" i="2"/>
  <c r="I366" i="2"/>
  <c r="K155" i="2" l="1"/>
  <c r="L156" i="2"/>
  <c r="J442" i="2"/>
  <c r="K442" i="2" s="1"/>
  <c r="J443" i="2"/>
  <c r="K154" i="2"/>
  <c r="L432" i="2"/>
  <c r="L444" i="2"/>
  <c r="K444" i="2"/>
  <c r="K432" i="2"/>
  <c r="L433" i="2"/>
  <c r="J431" i="2"/>
  <c r="K433" i="2"/>
  <c r="L366" i="2"/>
  <c r="K366" i="2"/>
  <c r="L442" i="2" l="1"/>
  <c r="L443" i="2"/>
  <c r="K443" i="2"/>
  <c r="K431" i="2"/>
  <c r="L431" i="2"/>
  <c r="J355" i="2"/>
  <c r="J354" i="2" s="1"/>
  <c r="I355" i="2"/>
  <c r="L356" i="2"/>
  <c r="K356" i="2"/>
  <c r="L349" i="2"/>
  <c r="K349" i="2"/>
  <c r="J348" i="2"/>
  <c r="J347" i="2" s="1"/>
  <c r="I348" i="2"/>
  <c r="I347" i="2" s="1"/>
  <c r="L355" i="2" l="1"/>
  <c r="L347" i="2"/>
  <c r="K347" i="2"/>
  <c r="L348" i="2"/>
  <c r="I354" i="2"/>
  <c r="K354" i="2" s="1"/>
  <c r="K348" i="2"/>
  <c r="K355" i="2"/>
  <c r="J260" i="2"/>
  <c r="I260" i="2"/>
  <c r="L261" i="2"/>
  <c r="L260" i="2" s="1"/>
  <c r="K261" i="2"/>
  <c r="K260" i="2" s="1"/>
  <c r="J216" i="2"/>
  <c r="I216" i="2"/>
  <c r="L217" i="2"/>
  <c r="L216" i="2" s="1"/>
  <c r="K217" i="2"/>
  <c r="K216" i="2" s="1"/>
  <c r="L206" i="2"/>
  <c r="K206" i="2"/>
  <c r="J205" i="2"/>
  <c r="I205" i="2"/>
  <c r="I292" i="2"/>
  <c r="L205" i="2" l="1"/>
  <c r="K205" i="2"/>
  <c r="L354" i="2"/>
  <c r="J77" i="2"/>
  <c r="I77" i="2"/>
  <c r="L78" i="2"/>
  <c r="L77" i="2" s="1"/>
  <c r="K78" i="2"/>
  <c r="K77" i="2" s="1"/>
  <c r="J85" i="2"/>
  <c r="I85" i="2"/>
  <c r="L86" i="2"/>
  <c r="L85" i="2" s="1"/>
  <c r="K86" i="2"/>
  <c r="K85" i="2" s="1"/>
  <c r="I94" i="2"/>
  <c r="L95" i="2"/>
  <c r="K95" i="2"/>
  <c r="J104" i="2"/>
  <c r="I104" i="2"/>
  <c r="L105" i="2"/>
  <c r="L104" i="2" s="1"/>
  <c r="K105" i="2"/>
  <c r="K104" i="2" s="1"/>
  <c r="J13" i="2"/>
  <c r="L94" i="2" l="1"/>
  <c r="K94" i="2"/>
  <c r="J339" i="2"/>
  <c r="I339" i="2"/>
  <c r="J15" i="2"/>
  <c r="I15" i="2"/>
  <c r="L500" i="2"/>
  <c r="K500" i="2"/>
  <c r="J499" i="2"/>
  <c r="I499" i="2"/>
  <c r="J497" i="2"/>
  <c r="I497" i="2"/>
  <c r="L498" i="2"/>
  <c r="K498" i="2"/>
  <c r="J489" i="2"/>
  <c r="I489" i="2"/>
  <c r="J494" i="2"/>
  <c r="I494" i="2"/>
  <c r="L495" i="2"/>
  <c r="K495" i="2"/>
  <c r="J484" i="2"/>
  <c r="I484" i="2"/>
  <c r="J467" i="2"/>
  <c r="J466" i="2" s="1"/>
  <c r="I467" i="2"/>
  <c r="I466" i="2" s="1"/>
  <c r="J464" i="2"/>
  <c r="I464" i="2"/>
  <c r="L465" i="2"/>
  <c r="K465" i="2"/>
  <c r="J454" i="2"/>
  <c r="I454" i="2"/>
  <c r="J373" i="2"/>
  <c r="I373" i="2"/>
  <c r="L374" i="2"/>
  <c r="K374" i="2"/>
  <c r="J358" i="2"/>
  <c r="J357" i="2" s="1"/>
  <c r="I358" i="2"/>
  <c r="I357" i="2" s="1"/>
  <c r="L359" i="2"/>
  <c r="K359" i="2"/>
  <c r="J332" i="2"/>
  <c r="J331" i="2" s="1"/>
  <c r="I332" i="2"/>
  <c r="L333" i="2"/>
  <c r="K333" i="2"/>
  <c r="I463" i="2" l="1"/>
  <c r="I462" i="2"/>
  <c r="J463" i="2"/>
  <c r="K463" i="2" s="1"/>
  <c r="J462" i="2"/>
  <c r="L497" i="2"/>
  <c r="K494" i="2"/>
  <c r="I496" i="2"/>
  <c r="K497" i="2"/>
  <c r="K499" i="2"/>
  <c r="L494" i="2"/>
  <c r="L499" i="2"/>
  <c r="J496" i="2"/>
  <c r="L464" i="2"/>
  <c r="L467" i="2"/>
  <c r="K464" i="2"/>
  <c r="K467" i="2"/>
  <c r="L373" i="2"/>
  <c r="K373" i="2"/>
  <c r="L332" i="2"/>
  <c r="L358" i="2"/>
  <c r="K358" i="2"/>
  <c r="K332" i="2"/>
  <c r="I331" i="2"/>
  <c r="L331" i="2" s="1"/>
  <c r="I220" i="2"/>
  <c r="L293" i="2"/>
  <c r="K293" i="2"/>
  <c r="J292" i="2"/>
  <c r="J290" i="2"/>
  <c r="I290" i="2"/>
  <c r="K291" i="2"/>
  <c r="L291" i="2"/>
  <c r="H283" i="2"/>
  <c r="H282" i="2" s="1"/>
  <c r="I283" i="2"/>
  <c r="I282" i="2" s="1"/>
  <c r="J283" i="2"/>
  <c r="L281" i="2"/>
  <c r="K281" i="2"/>
  <c r="L280" i="2"/>
  <c r="K280" i="2"/>
  <c r="L279" i="2"/>
  <c r="K279" i="2"/>
  <c r="J278" i="2"/>
  <c r="J277" i="2" s="1"/>
  <c r="I278" i="2"/>
  <c r="I277" i="2" s="1"/>
  <c r="H278" i="2"/>
  <c r="H277" i="2" s="1"/>
  <c r="L226" i="2"/>
  <c r="K226" i="2"/>
  <c r="H228" i="2"/>
  <c r="H227" i="2" s="1"/>
  <c r="I228" i="2"/>
  <c r="I227" i="2" s="1"/>
  <c r="J228" i="2"/>
  <c r="J227" i="2" s="1"/>
  <c r="K229" i="2"/>
  <c r="L229" i="2"/>
  <c r="L257" i="2"/>
  <c r="K257" i="2"/>
  <c r="J256" i="2"/>
  <c r="I256" i="2"/>
  <c r="I235" i="2"/>
  <c r="I232" i="2" s="1"/>
  <c r="J230" i="2"/>
  <c r="I230" i="2"/>
  <c r="L231" i="2"/>
  <c r="K231" i="2"/>
  <c r="I161" i="2"/>
  <c r="J161" i="2"/>
  <c r="J99" i="2"/>
  <c r="J98" i="2" s="1"/>
  <c r="I99" i="2"/>
  <c r="I98" i="2" s="1"/>
  <c r="L100" i="2"/>
  <c r="L99" i="2" s="1"/>
  <c r="K100" i="2"/>
  <c r="K99" i="2" s="1"/>
  <c r="L39" i="2"/>
  <c r="L38" i="2" s="1"/>
  <c r="K39" i="2"/>
  <c r="K38" i="2" s="1"/>
  <c r="J38" i="2"/>
  <c r="J37" i="2" s="1"/>
  <c r="I38" i="2"/>
  <c r="I37" i="2" s="1"/>
  <c r="L36" i="2"/>
  <c r="L35" i="2" s="1"/>
  <c r="K36" i="2"/>
  <c r="K35" i="2" s="1"/>
  <c r="J35" i="2"/>
  <c r="I35" i="2"/>
  <c r="J24" i="2"/>
  <c r="L463" i="2" l="1"/>
  <c r="L37" i="2"/>
  <c r="K37" i="2"/>
  <c r="L496" i="2"/>
  <c r="K496" i="2"/>
  <c r="L466" i="2"/>
  <c r="K466" i="2"/>
  <c r="K331" i="2"/>
  <c r="I289" i="2"/>
  <c r="L292" i="2"/>
  <c r="L228" i="2"/>
  <c r="K292" i="2"/>
  <c r="K290" i="2"/>
  <c r="J289" i="2"/>
  <c r="L290" i="2"/>
  <c r="K283" i="2"/>
  <c r="L283" i="2"/>
  <c r="J282" i="2"/>
  <c r="L278" i="2"/>
  <c r="K277" i="2"/>
  <c r="K278" i="2"/>
  <c r="L277" i="2"/>
  <c r="K228" i="2"/>
  <c r="K230" i="2"/>
  <c r="K256" i="2"/>
  <c r="K227" i="2"/>
  <c r="L227" i="2"/>
  <c r="L230" i="2"/>
  <c r="L256" i="2"/>
  <c r="L98" i="2"/>
  <c r="K98" i="2"/>
  <c r="J59" i="2"/>
  <c r="I59" i="2"/>
  <c r="L289" i="2" l="1"/>
  <c r="K289" i="2"/>
  <c r="L282" i="2"/>
  <c r="K282" i="2"/>
  <c r="I352" i="2"/>
  <c r="J160" i="2" l="1"/>
  <c r="I160" i="2"/>
  <c r="J159" i="2"/>
  <c r="I159" i="2"/>
  <c r="L162" i="2"/>
  <c r="L161" i="2"/>
  <c r="L159" i="2" s="1"/>
  <c r="K162" i="2"/>
  <c r="K161" i="2"/>
  <c r="K160" i="2" s="1"/>
  <c r="L160" i="2" l="1"/>
  <c r="K159" i="2"/>
  <c r="J369" i="2" l="1"/>
  <c r="I369" i="2"/>
  <c r="L370" i="2"/>
  <c r="K370" i="2"/>
  <c r="J273" i="2"/>
  <c r="J272" i="2" s="1"/>
  <c r="J269" i="2" s="1"/>
  <c r="I273" i="2"/>
  <c r="I272" i="2" s="1"/>
  <c r="I269" i="2" s="1"/>
  <c r="J271" i="2" l="1"/>
  <c r="J270" i="2" s="1"/>
  <c r="I271" i="2"/>
  <c r="I270" i="2" s="1"/>
  <c r="K369" i="2"/>
  <c r="L272" i="2"/>
  <c r="K272" i="2"/>
  <c r="L369" i="2"/>
  <c r="L276" i="2"/>
  <c r="K276" i="2"/>
  <c r="L275" i="2"/>
  <c r="K275" i="2"/>
  <c r="L274" i="2"/>
  <c r="K274" i="2"/>
  <c r="J235" i="2"/>
  <c r="J232" i="2" s="1"/>
  <c r="J220" i="2"/>
  <c r="L270" i="2" l="1"/>
  <c r="K270" i="2"/>
  <c r="L271" i="2"/>
  <c r="K271" i="2"/>
  <c r="L60" i="2"/>
  <c r="K60" i="2"/>
  <c r="K220" i="2" l="1"/>
  <c r="L220" i="2"/>
  <c r="L221" i="2"/>
  <c r="K221" i="2"/>
  <c r="L235" i="2" l="1"/>
  <c r="K235" i="2"/>
  <c r="L236" i="2"/>
  <c r="K236" i="2"/>
  <c r="J225" i="2"/>
  <c r="I225" i="2"/>
  <c r="K232" i="2" l="1"/>
  <c r="L232" i="2"/>
  <c r="L468" i="2" l="1"/>
  <c r="K468" i="2"/>
  <c r="L505" i="2" l="1"/>
  <c r="L493" i="2"/>
  <c r="L490" i="2"/>
  <c r="L485" i="2"/>
  <c r="L481" i="2"/>
  <c r="L475" i="2"/>
  <c r="L460" i="2"/>
  <c r="L455" i="2"/>
  <c r="L451" i="2"/>
  <c r="L441" i="2"/>
  <c r="L426" i="2"/>
  <c r="L422" i="2"/>
  <c r="L419" i="2"/>
  <c r="L429" i="2"/>
  <c r="L412" i="2"/>
  <c r="L407" i="2"/>
  <c r="L402" i="2"/>
  <c r="L400" i="2"/>
  <c r="L394" i="2"/>
  <c r="L393" i="2"/>
  <c r="L390" i="2"/>
  <c r="L388" i="2"/>
  <c r="L383" i="2"/>
  <c r="L372" i="2"/>
  <c r="L365" i="2"/>
  <c r="L364" i="2"/>
  <c r="L353" i="2"/>
  <c r="L336" i="2"/>
  <c r="L342" i="2"/>
  <c r="L341" i="2"/>
  <c r="L340" i="2"/>
  <c r="L329" i="2"/>
  <c r="L322" i="2"/>
  <c r="L321" i="2"/>
  <c r="L319" i="2"/>
  <c r="L318" i="2"/>
  <c r="L317" i="2"/>
  <c r="L315" i="2"/>
  <c r="L308" i="2"/>
  <c r="L306" i="2"/>
  <c r="L304" i="2"/>
  <c r="L302" i="2"/>
  <c r="L299" i="2"/>
  <c r="L286" i="2"/>
  <c r="L285" i="2"/>
  <c r="L284" i="2"/>
  <c r="L266" i="2"/>
  <c r="L259" i="2"/>
  <c r="L255" i="2"/>
  <c r="L253" i="2"/>
  <c r="L251" i="2"/>
  <c r="L244" i="2"/>
  <c r="L241" i="2"/>
  <c r="L215" i="2"/>
  <c r="L211" i="2"/>
  <c r="L209" i="2"/>
  <c r="L204" i="2"/>
  <c r="L202" i="2"/>
  <c r="L200" i="2"/>
  <c r="L198" i="2"/>
  <c r="L195" i="2"/>
  <c r="L190" i="2"/>
  <c r="L181" i="2"/>
  <c r="L177" i="2"/>
  <c r="L175" i="2"/>
  <c r="L172" i="2"/>
  <c r="L169" i="2"/>
  <c r="L153" i="2"/>
  <c r="L151" i="2"/>
  <c r="L144" i="2"/>
  <c r="L137" i="2"/>
  <c r="L136" i="2"/>
  <c r="L135" i="2"/>
  <c r="L127" i="2"/>
  <c r="L125" i="2"/>
  <c r="L124" i="2"/>
  <c r="L123" i="2"/>
  <c r="L120" i="2"/>
  <c r="L119" i="2"/>
  <c r="L118" i="2"/>
  <c r="L115" i="2"/>
  <c r="L114" i="2"/>
  <c r="L113" i="2"/>
  <c r="L107" i="2"/>
  <c r="L103" i="2"/>
  <c r="L93" i="2"/>
  <c r="L89" i="2"/>
  <c r="L84" i="2"/>
  <c r="L82" i="2"/>
  <c r="L76" i="2"/>
  <c r="L72" i="2"/>
  <c r="L69" i="2"/>
  <c r="L56" i="2"/>
  <c r="L54" i="2"/>
  <c r="L50" i="2"/>
  <c r="L45" i="2"/>
  <c r="L34" i="2"/>
  <c r="L28" i="2"/>
  <c r="L25" i="2"/>
  <c r="L18" i="2"/>
  <c r="L17" i="2"/>
  <c r="L16" i="2"/>
  <c r="K505" i="2"/>
  <c r="K493" i="2"/>
  <c r="K490" i="2"/>
  <c r="K485" i="2"/>
  <c r="K481" i="2"/>
  <c r="K475" i="2"/>
  <c r="K460" i="2"/>
  <c r="K455" i="2"/>
  <c r="K451" i="2"/>
  <c r="K441" i="2"/>
  <c r="K426" i="2"/>
  <c r="K422" i="2"/>
  <c r="K419" i="2"/>
  <c r="K429" i="2"/>
  <c r="K412" i="2"/>
  <c r="K407" i="2"/>
  <c r="K402" i="2"/>
  <c r="K400" i="2"/>
  <c r="K395" i="2"/>
  <c r="K394" i="2"/>
  <c r="K393" i="2"/>
  <c r="K390" i="2"/>
  <c r="K388" i="2"/>
  <c r="K383" i="2"/>
  <c r="K372" i="2"/>
  <c r="K365" i="2"/>
  <c r="K364" i="2"/>
  <c r="K353" i="2"/>
  <c r="K336" i="2"/>
  <c r="K342" i="2"/>
  <c r="K341" i="2"/>
  <c r="K340" i="2"/>
  <c r="K329" i="2"/>
  <c r="K322" i="2"/>
  <c r="K321" i="2"/>
  <c r="K319" i="2"/>
  <c r="K318" i="2"/>
  <c r="K317" i="2"/>
  <c r="K315" i="2"/>
  <c r="K308" i="2"/>
  <c r="K306" i="2"/>
  <c r="K304" i="2"/>
  <c r="K302" i="2"/>
  <c r="K299" i="2"/>
  <c r="K286" i="2"/>
  <c r="K285" i="2"/>
  <c r="K284" i="2"/>
  <c r="K266" i="2"/>
  <c r="K259" i="2"/>
  <c r="K255" i="2"/>
  <c r="K253" i="2"/>
  <c r="K251" i="2"/>
  <c r="K244" i="2"/>
  <c r="K241" i="2"/>
  <c r="K215" i="2"/>
  <c r="K211" i="2"/>
  <c r="K209" i="2"/>
  <c r="K204" i="2"/>
  <c r="K202" i="2"/>
  <c r="K200" i="2"/>
  <c r="K198" i="2"/>
  <c r="K195" i="2"/>
  <c r="K190" i="2"/>
  <c r="K181" i="2"/>
  <c r="K177" i="2"/>
  <c r="K175" i="2"/>
  <c r="K172" i="2"/>
  <c r="K169" i="2"/>
  <c r="K153" i="2"/>
  <c r="K151" i="2"/>
  <c r="K144" i="2"/>
  <c r="K137" i="2"/>
  <c r="K136" i="2"/>
  <c r="K135" i="2"/>
  <c r="K127" i="2"/>
  <c r="K125" i="2"/>
  <c r="K124" i="2"/>
  <c r="K123" i="2"/>
  <c r="K120" i="2"/>
  <c r="K119" i="2"/>
  <c r="K118" i="2"/>
  <c r="K115" i="2"/>
  <c r="K114" i="2"/>
  <c r="K113" i="2"/>
  <c r="K107" i="2"/>
  <c r="K103" i="2"/>
  <c r="K93" i="2"/>
  <c r="K89" i="2"/>
  <c r="K84" i="2"/>
  <c r="K82" i="2"/>
  <c r="K76" i="2"/>
  <c r="K72" i="2"/>
  <c r="K69" i="2"/>
  <c r="K56" i="2"/>
  <c r="K54" i="2"/>
  <c r="K50" i="2"/>
  <c r="K45" i="2"/>
  <c r="K34" i="2"/>
  <c r="K28" i="2"/>
  <c r="K25" i="2"/>
  <c r="K18" i="2"/>
  <c r="K17" i="2"/>
  <c r="K16" i="2"/>
  <c r="K14" i="2"/>
  <c r="J363" i="2"/>
  <c r="J362" i="2" s="1"/>
  <c r="J265" i="2"/>
  <c r="J264" i="2" s="1"/>
  <c r="J314" i="2" l="1"/>
  <c r="J316" i="2"/>
  <c r="J320" i="2"/>
  <c r="J12" i="2"/>
  <c r="J11" i="2" s="1"/>
  <c r="J10" i="2" s="1"/>
  <c r="J9" i="2" s="1"/>
  <c r="J8" i="2" s="1"/>
  <c r="J313" i="2" l="1"/>
  <c r="J312" i="2" s="1"/>
  <c r="J311" i="2" s="1"/>
  <c r="J310" i="2" s="1"/>
  <c r="J309" i="2" s="1"/>
  <c r="J134" i="2"/>
  <c r="J133" i="2" s="1"/>
  <c r="J132" i="2" s="1"/>
  <c r="J131" i="2" s="1"/>
  <c r="J130" i="2" s="1"/>
  <c r="J143" i="2"/>
  <c r="J142" i="2" s="1"/>
  <c r="J141" i="2" s="1"/>
  <c r="J150" i="2"/>
  <c r="J152" i="2"/>
  <c r="J492" i="2"/>
  <c r="J491" i="2" s="1"/>
  <c r="J504" i="2"/>
  <c r="J328" i="2"/>
  <c r="J335" i="2"/>
  <c r="J352" i="2"/>
  <c r="J351" i="2" s="1"/>
  <c r="J371" i="2"/>
  <c r="J368" i="2" s="1"/>
  <c r="J459" i="2"/>
  <c r="J474" i="2"/>
  <c r="J480" i="2"/>
  <c r="J479" i="2" s="1"/>
  <c r="J440" i="2"/>
  <c r="J450" i="2"/>
  <c r="J449" i="2" s="1"/>
  <c r="J448" i="2" s="1"/>
  <c r="J447" i="2" s="1"/>
  <c r="J411" i="2"/>
  <c r="J410" i="2" s="1"/>
  <c r="J428" i="2"/>
  <c r="J418" i="2"/>
  <c r="J417" i="2" s="1"/>
  <c r="J421" i="2"/>
  <c r="J420" i="2" s="1"/>
  <c r="J425" i="2"/>
  <c r="J399" i="2"/>
  <c r="J401" i="2"/>
  <c r="J406" i="2"/>
  <c r="J405" i="2" s="1"/>
  <c r="J392" i="2"/>
  <c r="J389" i="2"/>
  <c r="J387" i="2"/>
  <c r="J382" i="2"/>
  <c r="J129" i="2" l="1"/>
  <c r="J471" i="2"/>
  <c r="J470" i="2" s="1"/>
  <c r="J437" i="2"/>
  <c r="J436" i="2" s="1"/>
  <c r="J435" i="2" s="1"/>
  <c r="J430" i="2" s="1"/>
  <c r="J149" i="2"/>
  <c r="J148" i="2" s="1"/>
  <c r="J478" i="2"/>
  <c r="J477" i="2" s="1"/>
  <c r="J476" i="2" s="1"/>
  <c r="J409" i="2"/>
  <c r="J408" i="2" s="1"/>
  <c r="J398" i="2"/>
  <c r="J397" i="2" s="1"/>
  <c r="J483" i="2"/>
  <c r="J488" i="2"/>
  <c r="J487" i="2" s="1"/>
  <c r="J503" i="2"/>
  <c r="J458" i="2"/>
  <c r="J453" i="2"/>
  <c r="J416" i="2"/>
  <c r="J424" i="2"/>
  <c r="J427" i="2"/>
  <c r="J404" i="2"/>
  <c r="J391" i="2"/>
  <c r="J386" i="2" s="1"/>
  <c r="J334" i="2"/>
  <c r="J381" i="2"/>
  <c r="J338" i="2"/>
  <c r="J327" i="2"/>
  <c r="J326" i="2" s="1"/>
  <c r="J250" i="2"/>
  <c r="J298" i="2"/>
  <c r="J297" i="2" s="1"/>
  <c r="J296" i="2" s="1"/>
  <c r="J469" i="2" l="1"/>
  <c r="J461" i="2" s="1"/>
  <c r="J482" i="2"/>
  <c r="J502" i="2"/>
  <c r="J457" i="2"/>
  <c r="J452" i="2"/>
  <c r="J423" i="2"/>
  <c r="J415" i="2" s="1"/>
  <c r="J403" i="2"/>
  <c r="J380" i="2"/>
  <c r="J350" i="2"/>
  <c r="J346" i="2" s="1"/>
  <c r="J337" i="2"/>
  <c r="J330" i="2" s="1"/>
  <c r="J325" i="2"/>
  <c r="J224" i="2"/>
  <c r="J258" i="2"/>
  <c r="J254" i="2"/>
  <c r="J252" i="2"/>
  <c r="J243" i="2"/>
  <c r="J242" i="2" s="1"/>
  <c r="J240" i="2"/>
  <c r="J214" i="2"/>
  <c r="J210" i="2"/>
  <c r="J208" i="2"/>
  <c r="J203" i="2"/>
  <c r="J201" i="2"/>
  <c r="J199" i="2"/>
  <c r="J197" i="2"/>
  <c r="J194" i="2"/>
  <c r="J189" i="2"/>
  <c r="J180" i="2"/>
  <c r="J176" i="2"/>
  <c r="J174" i="2"/>
  <c r="J171" i="2"/>
  <c r="J170" i="2" s="1"/>
  <c r="J168" i="2"/>
  <c r="J307" i="2"/>
  <c r="J305" i="2"/>
  <c r="J301" i="2"/>
  <c r="J303" i="2"/>
  <c r="J112" i="2"/>
  <c r="J111" i="2" s="1"/>
  <c r="J126" i="2"/>
  <c r="J122" i="2"/>
  <c r="J117" i="2"/>
  <c r="J116" i="2" s="1"/>
  <c r="J106" i="2"/>
  <c r="J102" i="2"/>
  <c r="J92" i="2"/>
  <c r="J88" i="2"/>
  <c r="J87" i="2" s="1"/>
  <c r="J83" i="2"/>
  <c r="J81" i="2"/>
  <c r="J75" i="2"/>
  <c r="J71" i="2"/>
  <c r="J70" i="2" s="1"/>
  <c r="J68" i="2"/>
  <c r="J55" i="2"/>
  <c r="J53" i="2"/>
  <c r="J49" i="2"/>
  <c r="J44" i="2"/>
  <c r="J33" i="2"/>
  <c r="J27" i="2"/>
  <c r="J173" i="2" l="1"/>
  <c r="J324" i="2"/>
  <c r="J167" i="2"/>
  <c r="J207" i="2"/>
  <c r="J166" i="2"/>
  <c r="J196" i="2"/>
  <c r="J193" i="2" s="1"/>
  <c r="J101" i="2"/>
  <c r="J80" i="2"/>
  <c r="J79" i="2" s="1"/>
  <c r="J249" i="2"/>
  <c r="J237" i="2" s="1"/>
  <c r="J300" i="2"/>
  <c r="J147" i="2"/>
  <c r="J146" i="2" s="1"/>
  <c r="J145" i="2" s="1"/>
  <c r="J128" i="2" s="1"/>
  <c r="J121" i="2"/>
  <c r="J486" i="2"/>
  <c r="J501" i="2"/>
  <c r="J456" i="2"/>
  <c r="J446" i="2"/>
  <c r="J396" i="2"/>
  <c r="J385" i="2"/>
  <c r="J379" i="2"/>
  <c r="J48" i="2"/>
  <c r="J43" i="2" s="1"/>
  <c r="J26" i="2"/>
  <c r="J23" i="2" s="1"/>
  <c r="J67" i="2"/>
  <c r="J188" i="2"/>
  <c r="J165" i="2" s="1"/>
  <c r="K225" i="2"/>
  <c r="I504" i="2"/>
  <c r="I492" i="2"/>
  <c r="I491" i="2" s="1"/>
  <c r="I488" i="2"/>
  <c r="I483" i="2"/>
  <c r="I480" i="2"/>
  <c r="I479" i="2" s="1"/>
  <c r="I474" i="2"/>
  <c r="I459" i="2"/>
  <c r="I453" i="2"/>
  <c r="I450" i="2"/>
  <c r="I440" i="2"/>
  <c r="I437" i="2" s="1"/>
  <c r="I425" i="2"/>
  <c r="I421" i="2"/>
  <c r="I418" i="2"/>
  <c r="I417" i="2" s="1"/>
  <c r="I428" i="2"/>
  <c r="I411" i="2"/>
  <c r="I410" i="2" s="1"/>
  <c r="I406" i="2"/>
  <c r="I405" i="2" s="1"/>
  <c r="I401" i="2"/>
  <c r="I399" i="2"/>
  <c r="I392" i="2"/>
  <c r="I389" i="2"/>
  <c r="I387" i="2"/>
  <c r="I382" i="2"/>
  <c r="I381" i="2" s="1"/>
  <c r="I371" i="2"/>
  <c r="I368" i="2" s="1"/>
  <c r="I363" i="2"/>
  <c r="I362" i="2" s="1"/>
  <c r="I351" i="2"/>
  <c r="I335" i="2"/>
  <c r="I328" i="2"/>
  <c r="I327" i="2" s="1"/>
  <c r="I326" i="2" s="1"/>
  <c r="I320" i="2"/>
  <c r="I316" i="2"/>
  <c r="I314" i="2"/>
  <c r="I307" i="2"/>
  <c r="L307" i="2" s="1"/>
  <c r="I305" i="2"/>
  <c r="K305" i="2" s="1"/>
  <c r="I303" i="2"/>
  <c r="K303" i="2" s="1"/>
  <c r="I301" i="2"/>
  <c r="K301" i="2" s="1"/>
  <c r="I298" i="2"/>
  <c r="I297" i="2" s="1"/>
  <c r="I296" i="2" s="1"/>
  <c r="I265" i="2"/>
  <c r="I264" i="2" s="1"/>
  <c r="L225" i="2"/>
  <c r="I224" i="2"/>
  <c r="L224" i="2" s="1"/>
  <c r="I258" i="2"/>
  <c r="L258" i="2" s="1"/>
  <c r="I254" i="2"/>
  <c r="L254" i="2" s="1"/>
  <c r="I252" i="2"/>
  <c r="K252" i="2" s="1"/>
  <c r="I250" i="2"/>
  <c r="I243" i="2"/>
  <c r="I242" i="2" s="1"/>
  <c r="I240" i="2"/>
  <c r="I214" i="2"/>
  <c r="K214" i="2" s="1"/>
  <c r="I210" i="2"/>
  <c r="K210" i="2" s="1"/>
  <c r="I208" i="2"/>
  <c r="I203" i="2"/>
  <c r="K203" i="2" s="1"/>
  <c r="I201" i="2"/>
  <c r="K201" i="2" s="1"/>
  <c r="I199" i="2"/>
  <c r="I197" i="2"/>
  <c r="I194" i="2"/>
  <c r="I189" i="2"/>
  <c r="K189" i="2" s="1"/>
  <c r="I180" i="2"/>
  <c r="K180" i="2" s="1"/>
  <c r="I176" i="2"/>
  <c r="K176" i="2" s="1"/>
  <c r="I174" i="2"/>
  <c r="I171" i="2"/>
  <c r="I170" i="2" s="1"/>
  <c r="I168" i="2"/>
  <c r="I152" i="2"/>
  <c r="I150" i="2"/>
  <c r="I143" i="2"/>
  <c r="I142" i="2" s="1"/>
  <c r="I141" i="2" s="1"/>
  <c r="I134" i="2"/>
  <c r="I133" i="2" s="1"/>
  <c r="I132" i="2" s="1"/>
  <c r="I126" i="2"/>
  <c r="I122" i="2"/>
  <c r="K122" i="2" s="1"/>
  <c r="I117" i="2"/>
  <c r="K117" i="2" s="1"/>
  <c r="I112" i="2"/>
  <c r="I111" i="2" s="1"/>
  <c r="I106" i="2"/>
  <c r="L106" i="2" s="1"/>
  <c r="I102" i="2"/>
  <c r="I92" i="2"/>
  <c r="K92" i="2" s="1"/>
  <c r="I88" i="2"/>
  <c r="I87" i="2" s="1"/>
  <c r="I83" i="2"/>
  <c r="L83" i="2" s="1"/>
  <c r="I81" i="2"/>
  <c r="I75" i="2"/>
  <c r="K75" i="2" s="1"/>
  <c r="I71" i="2"/>
  <c r="I68" i="2"/>
  <c r="I55" i="2"/>
  <c r="L55" i="2" s="1"/>
  <c r="I53" i="2"/>
  <c r="L53" i="2" s="1"/>
  <c r="I49" i="2"/>
  <c r="L49" i="2" s="1"/>
  <c r="I44" i="2"/>
  <c r="I33" i="2"/>
  <c r="L33" i="2" s="1"/>
  <c r="I27" i="2"/>
  <c r="K27" i="2" s="1"/>
  <c r="I24" i="2"/>
  <c r="I13" i="2"/>
  <c r="K13" i="2" s="1"/>
  <c r="I471" i="2" l="1"/>
  <c r="I470" i="2" s="1"/>
  <c r="J239" i="2"/>
  <c r="J238" i="2" s="1"/>
  <c r="J110" i="2"/>
  <c r="J109" i="2" s="1"/>
  <c r="J108" i="2" s="1"/>
  <c r="L174" i="2"/>
  <c r="I173" i="2"/>
  <c r="I167" i="2" s="1"/>
  <c r="L208" i="2"/>
  <c r="I207" i="2"/>
  <c r="L207" i="2" s="1"/>
  <c r="L126" i="2"/>
  <c r="J42" i="2"/>
  <c r="K71" i="2"/>
  <c r="I70" i="2"/>
  <c r="I67" i="2" s="1"/>
  <c r="J192" i="2"/>
  <c r="J191" i="2" s="1"/>
  <c r="I196" i="2"/>
  <c r="K196" i="2" s="1"/>
  <c r="I80" i="2"/>
  <c r="I79" i="2" s="1"/>
  <c r="I101" i="2"/>
  <c r="L101" i="2" s="1"/>
  <c r="L68" i="2"/>
  <c r="K81" i="2"/>
  <c r="I487" i="2"/>
  <c r="I486" i="2" s="1"/>
  <c r="L240" i="2"/>
  <c r="K243" i="2"/>
  <c r="I249" i="2"/>
  <c r="K249" i="2" s="1"/>
  <c r="L24" i="2"/>
  <c r="I350" i="2"/>
  <c r="I346" i="2" s="1"/>
  <c r="K197" i="2"/>
  <c r="K273" i="2"/>
  <c r="L273" i="2"/>
  <c r="I149" i="2"/>
  <c r="I148" i="2" s="1"/>
  <c r="I398" i="2"/>
  <c r="I397" i="2" s="1"/>
  <c r="I121" i="2"/>
  <c r="K121" i="2" s="1"/>
  <c r="L44" i="2"/>
  <c r="L112" i="2"/>
  <c r="I300" i="2"/>
  <c r="L300" i="2" s="1"/>
  <c r="K240" i="2"/>
  <c r="I263" i="2"/>
  <c r="I262" i="2" s="1"/>
  <c r="L252" i="2"/>
  <c r="L303" i="2"/>
  <c r="K307" i="2"/>
  <c r="K174" i="2"/>
  <c r="L305" i="2"/>
  <c r="L203" i="2"/>
  <c r="K83" i="2"/>
  <c r="L92" i="2"/>
  <c r="K194" i="2"/>
  <c r="L180" i="2"/>
  <c r="L301" i="2"/>
  <c r="L201" i="2"/>
  <c r="L117" i="2"/>
  <c r="K392" i="2"/>
  <c r="L392" i="2"/>
  <c r="L194" i="2"/>
  <c r="I482" i="2"/>
  <c r="L483" i="2"/>
  <c r="K483" i="2"/>
  <c r="K152" i="2"/>
  <c r="L152" i="2"/>
  <c r="K250" i="2"/>
  <c r="L250" i="2"/>
  <c r="K363" i="2"/>
  <c r="L363" i="2"/>
  <c r="K484" i="2"/>
  <c r="L484" i="2"/>
  <c r="L75" i="2"/>
  <c r="K112" i="2"/>
  <c r="L122" i="2"/>
  <c r="L176" i="2"/>
  <c r="K208" i="2"/>
  <c r="K258" i="2"/>
  <c r="J295" i="2"/>
  <c r="J294" i="2" s="1"/>
  <c r="K254" i="2"/>
  <c r="K24" i="2"/>
  <c r="K53" i="2"/>
  <c r="K399" i="2"/>
  <c r="L399" i="2"/>
  <c r="K488" i="2"/>
  <c r="L488" i="2"/>
  <c r="K33" i="2"/>
  <c r="K111" i="2"/>
  <c r="L197" i="2"/>
  <c r="K44" i="2"/>
  <c r="K106" i="2"/>
  <c r="L387" i="2"/>
  <c r="K387" i="2"/>
  <c r="L492" i="2"/>
  <c r="K492" i="2"/>
  <c r="K55" i="2"/>
  <c r="K68" i="2"/>
  <c r="L150" i="2"/>
  <c r="K150" i="2"/>
  <c r="I116" i="2"/>
  <c r="L401" i="2"/>
  <c r="K401" i="2"/>
  <c r="K454" i="2"/>
  <c r="L454" i="2"/>
  <c r="L489" i="2"/>
  <c r="K489" i="2"/>
  <c r="L81" i="2"/>
  <c r="L111" i="2"/>
  <c r="L210" i="2"/>
  <c r="K389" i="2"/>
  <c r="L389" i="2"/>
  <c r="L214" i="2"/>
  <c r="K102" i="2"/>
  <c r="L320" i="2"/>
  <c r="K320" i="2"/>
  <c r="I391" i="2"/>
  <c r="I386" i="2" s="1"/>
  <c r="K406" i="2"/>
  <c r="L406" i="2"/>
  <c r="I424" i="2"/>
  <c r="L425" i="2"/>
  <c r="K425" i="2"/>
  <c r="I478" i="2"/>
  <c r="I477" i="2" s="1"/>
  <c r="I503" i="2"/>
  <c r="L504" i="2"/>
  <c r="K504" i="2"/>
  <c r="L102" i="2"/>
  <c r="L199" i="2"/>
  <c r="K199" i="2"/>
  <c r="K87" i="2"/>
  <c r="K171" i="2"/>
  <c r="L171" i="2"/>
  <c r="L168" i="2"/>
  <c r="K168" i="2"/>
  <c r="K132" i="2"/>
  <c r="L132" i="2"/>
  <c r="I131" i="2"/>
  <c r="L133" i="2"/>
  <c r="K133" i="2"/>
  <c r="L134" i="2"/>
  <c r="K134" i="2"/>
  <c r="K88" i="2"/>
  <c r="I26" i="2"/>
  <c r="I23" i="2" s="1"/>
  <c r="K316" i="2"/>
  <c r="L316" i="2"/>
  <c r="L314" i="2"/>
  <c r="K314" i="2"/>
  <c r="I313" i="2"/>
  <c r="K15" i="2"/>
  <c r="L15" i="2"/>
  <c r="I12" i="2"/>
  <c r="L474" i="2"/>
  <c r="K474" i="2"/>
  <c r="K450" i="2"/>
  <c r="L450" i="2"/>
  <c r="I452" i="2"/>
  <c r="L453" i="2"/>
  <c r="K453" i="2"/>
  <c r="I458" i="2"/>
  <c r="K459" i="2"/>
  <c r="L459" i="2"/>
  <c r="I449" i="2"/>
  <c r="L480" i="2"/>
  <c r="K480" i="2"/>
  <c r="I188" i="2"/>
  <c r="L381" i="2"/>
  <c r="K381" i="2"/>
  <c r="I380" i="2"/>
  <c r="L368" i="2"/>
  <c r="K368" i="2"/>
  <c r="K371" i="2"/>
  <c r="L371" i="2"/>
  <c r="L411" i="2"/>
  <c r="K411" i="2"/>
  <c r="I427" i="2"/>
  <c r="L428" i="2"/>
  <c r="K428" i="2"/>
  <c r="L382" i="2"/>
  <c r="K382" i="2"/>
  <c r="K417" i="2"/>
  <c r="L417" i="2"/>
  <c r="L418" i="2"/>
  <c r="K418" i="2"/>
  <c r="I420" i="2"/>
  <c r="L421" i="2"/>
  <c r="K421" i="2"/>
  <c r="K49" i="2"/>
  <c r="I436" i="2"/>
  <c r="I435" i="2" s="1"/>
  <c r="I430" i="2" s="1"/>
  <c r="K440" i="2"/>
  <c r="L440" i="2"/>
  <c r="J384" i="2"/>
  <c r="I48" i="2"/>
  <c r="I43" i="2" s="1"/>
  <c r="I325" i="2"/>
  <c r="L326" i="2"/>
  <c r="K326" i="2"/>
  <c r="L335" i="2"/>
  <c r="K335" i="2"/>
  <c r="K265" i="2"/>
  <c r="L265" i="2"/>
  <c r="L327" i="2"/>
  <c r="K327" i="2"/>
  <c r="K328" i="2"/>
  <c r="L328" i="2"/>
  <c r="I295" i="2"/>
  <c r="K296" i="2"/>
  <c r="L296" i="2"/>
  <c r="K297" i="2"/>
  <c r="L297" i="2"/>
  <c r="L352" i="2"/>
  <c r="K352" i="2"/>
  <c r="K298" i="2"/>
  <c r="L298" i="2"/>
  <c r="I334" i="2"/>
  <c r="L339" i="2"/>
  <c r="K339" i="2"/>
  <c r="I338" i="2"/>
  <c r="K126" i="2"/>
  <c r="L27" i="2"/>
  <c r="L243" i="2"/>
  <c r="L71" i="2"/>
  <c r="K224" i="2"/>
  <c r="L88" i="2"/>
  <c r="L142" i="2"/>
  <c r="K142" i="2"/>
  <c r="L189" i="2"/>
  <c r="L141" i="2"/>
  <c r="K141" i="2"/>
  <c r="K143" i="2"/>
  <c r="L143" i="2"/>
  <c r="L173" i="2" l="1"/>
  <c r="I110" i="2"/>
  <c r="I109" i="2" s="1"/>
  <c r="I108" i="2" s="1"/>
  <c r="I193" i="2"/>
  <c r="I192" i="2" s="1"/>
  <c r="I191" i="2" s="1"/>
  <c r="I237" i="2"/>
  <c r="I42" i="2"/>
  <c r="I130" i="2"/>
  <c r="I129" i="2" s="1"/>
  <c r="I239" i="2"/>
  <c r="L397" i="2"/>
  <c r="L242" i="2"/>
  <c r="K242" i="2"/>
  <c r="L80" i="2"/>
  <c r="L79" i="2"/>
  <c r="I22" i="2"/>
  <c r="L351" i="2"/>
  <c r="K351" i="2"/>
  <c r="L350" i="2"/>
  <c r="K350" i="2"/>
  <c r="K101" i="2"/>
  <c r="L398" i="2"/>
  <c r="K398" i="2"/>
  <c r="K397" i="2"/>
  <c r="L121" i="2"/>
  <c r="K173" i="2"/>
  <c r="K167" i="2"/>
  <c r="L196" i="2"/>
  <c r="K80" i="2"/>
  <c r="L149" i="2"/>
  <c r="K478" i="2"/>
  <c r="K479" i="2"/>
  <c r="K149" i="2"/>
  <c r="L479" i="2"/>
  <c r="L170" i="2"/>
  <c r="K170" i="2"/>
  <c r="K300" i="2"/>
  <c r="K207" i="2"/>
  <c r="L249" i="2"/>
  <c r="L478" i="2"/>
  <c r="I423" i="2"/>
  <c r="K424" i="2"/>
  <c r="L424" i="2"/>
  <c r="I147" i="2"/>
  <c r="I146" i="2" s="1"/>
  <c r="I145" i="2" s="1"/>
  <c r="K148" i="2"/>
  <c r="L148" i="2"/>
  <c r="K362" i="2"/>
  <c r="L362" i="2"/>
  <c r="K482" i="2"/>
  <c r="L482" i="2"/>
  <c r="I502" i="2"/>
  <c r="K503" i="2"/>
  <c r="L503" i="2"/>
  <c r="L491" i="2"/>
  <c r="K491" i="2"/>
  <c r="L391" i="2"/>
  <c r="K391" i="2"/>
  <c r="L87" i="2"/>
  <c r="L405" i="2"/>
  <c r="K405" i="2"/>
  <c r="I404" i="2"/>
  <c r="L116" i="2"/>
  <c r="K116" i="2"/>
  <c r="L188" i="2"/>
  <c r="L131" i="2"/>
  <c r="K131" i="2"/>
  <c r="K26" i="2"/>
  <c r="L26" i="2"/>
  <c r="L43" i="2"/>
  <c r="K313" i="2"/>
  <c r="L313" i="2"/>
  <c r="I312" i="2"/>
  <c r="L12" i="2"/>
  <c r="K12" i="2"/>
  <c r="I11" i="2"/>
  <c r="K188" i="2"/>
  <c r="K471" i="2"/>
  <c r="L471" i="2"/>
  <c r="L70" i="2"/>
  <c r="K70" i="2"/>
  <c r="L452" i="2"/>
  <c r="K452" i="2"/>
  <c r="I448" i="2"/>
  <c r="K449" i="2"/>
  <c r="L449" i="2"/>
  <c r="I457" i="2"/>
  <c r="L458" i="2"/>
  <c r="K458" i="2"/>
  <c r="I476" i="2"/>
  <c r="L477" i="2"/>
  <c r="K477" i="2"/>
  <c r="K427" i="2"/>
  <c r="L427" i="2"/>
  <c r="K48" i="2"/>
  <c r="I409" i="2"/>
  <c r="I408" i="2" s="1"/>
  <c r="L410" i="2"/>
  <c r="K410" i="2"/>
  <c r="I379" i="2"/>
  <c r="L380" i="2"/>
  <c r="K380" i="2"/>
  <c r="L48" i="2"/>
  <c r="I416" i="2"/>
  <c r="K420" i="2"/>
  <c r="L420" i="2"/>
  <c r="K437" i="2"/>
  <c r="L437" i="2"/>
  <c r="I294" i="2"/>
  <c r="K295" i="2"/>
  <c r="L295" i="2"/>
  <c r="L325" i="2"/>
  <c r="K325" i="2"/>
  <c r="L334" i="2"/>
  <c r="K334" i="2"/>
  <c r="K357" i="2"/>
  <c r="L357" i="2"/>
  <c r="I337" i="2"/>
  <c r="I330" i="2" s="1"/>
  <c r="I324" i="2" s="1"/>
  <c r="L338" i="2"/>
  <c r="K338" i="2"/>
  <c r="J323" i="2"/>
  <c r="J41" i="2"/>
  <c r="L67" i="2"/>
  <c r="K67" i="2"/>
  <c r="J22" i="2"/>
  <c r="J21" i="2" s="1"/>
  <c r="L239" i="2" l="1"/>
  <c r="I238" i="2"/>
  <c r="I128" i="2"/>
  <c r="K130" i="2"/>
  <c r="K239" i="2"/>
  <c r="L193" i="2"/>
  <c r="L237" i="2"/>
  <c r="K237" i="2"/>
  <c r="L23" i="2"/>
  <c r="K23" i="2"/>
  <c r="I21" i="2"/>
  <c r="I20" i="2" s="1"/>
  <c r="L109" i="2"/>
  <c r="K109" i="2"/>
  <c r="L110" i="2"/>
  <c r="L167" i="2"/>
  <c r="K110" i="2"/>
  <c r="I166" i="2"/>
  <c r="K193" i="2"/>
  <c r="L108" i="2"/>
  <c r="K79" i="2"/>
  <c r="L404" i="2"/>
  <c r="I403" i="2"/>
  <c r="K404" i="2"/>
  <c r="I385" i="2"/>
  <c r="K386" i="2"/>
  <c r="L386" i="2"/>
  <c r="L147" i="2"/>
  <c r="K147" i="2"/>
  <c r="L487" i="2"/>
  <c r="K487" i="2"/>
  <c r="I501" i="2"/>
  <c r="L502" i="2"/>
  <c r="K502" i="2"/>
  <c r="K423" i="2"/>
  <c r="L423" i="2"/>
  <c r="L130" i="2"/>
  <c r="K108" i="2"/>
  <c r="I41" i="2"/>
  <c r="I40" i="2" s="1"/>
  <c r="K43" i="2"/>
  <c r="I311" i="2"/>
  <c r="L312" i="2"/>
  <c r="K312" i="2"/>
  <c r="I10" i="2"/>
  <c r="L11" i="2"/>
  <c r="K11" i="2"/>
  <c r="I469" i="2"/>
  <c r="I461" i="2" s="1"/>
  <c r="K470" i="2"/>
  <c r="L470" i="2"/>
  <c r="I447" i="2"/>
  <c r="K448" i="2"/>
  <c r="L448" i="2"/>
  <c r="L457" i="2"/>
  <c r="K457" i="2"/>
  <c r="L462" i="2"/>
  <c r="K462" i="2"/>
  <c r="L476" i="2"/>
  <c r="K476" i="2"/>
  <c r="K416" i="2"/>
  <c r="L416" i="2"/>
  <c r="K409" i="2"/>
  <c r="L409" i="2"/>
  <c r="K379" i="2"/>
  <c r="L379" i="2"/>
  <c r="I415" i="2"/>
  <c r="L436" i="2"/>
  <c r="K436" i="2"/>
  <c r="L294" i="2"/>
  <c r="K294" i="2"/>
  <c r="K346" i="2"/>
  <c r="L346" i="2"/>
  <c r="K337" i="2"/>
  <c r="L337" i="2"/>
  <c r="L22" i="2"/>
  <c r="K22" i="2"/>
  <c r="J40" i="2"/>
  <c r="H265" i="2"/>
  <c r="H264" i="2" s="1"/>
  <c r="H263" i="2" s="1"/>
  <c r="H199" i="2"/>
  <c r="H197" i="2"/>
  <c r="L238" i="2" l="1"/>
  <c r="K238" i="2"/>
  <c r="I165" i="2"/>
  <c r="I164" i="2" s="1"/>
  <c r="I163" i="2" s="1"/>
  <c r="I19" i="2"/>
  <c r="I396" i="2"/>
  <c r="L129" i="2"/>
  <c r="I456" i="2"/>
  <c r="K456" i="2" s="1"/>
  <c r="K461" i="2"/>
  <c r="K166" i="2"/>
  <c r="L166" i="2"/>
  <c r="K192" i="2"/>
  <c r="K191" i="2"/>
  <c r="I384" i="2"/>
  <c r="K385" i="2"/>
  <c r="L385" i="2"/>
  <c r="L403" i="2"/>
  <c r="K403" i="2"/>
  <c r="L486" i="2"/>
  <c r="K486" i="2"/>
  <c r="L501" i="2"/>
  <c r="K501" i="2"/>
  <c r="K146" i="2"/>
  <c r="L146" i="2"/>
  <c r="K129" i="2"/>
  <c r="K42" i="2"/>
  <c r="K41" i="2"/>
  <c r="L41" i="2"/>
  <c r="L42" i="2"/>
  <c r="K311" i="2"/>
  <c r="L311" i="2"/>
  <c r="I310" i="2"/>
  <c r="I9" i="2"/>
  <c r="L10" i="2"/>
  <c r="K10" i="2"/>
  <c r="K469" i="2"/>
  <c r="L469" i="2"/>
  <c r="I446" i="2"/>
  <c r="L447" i="2"/>
  <c r="K447" i="2"/>
  <c r="L461" i="2"/>
  <c r="L192" i="2"/>
  <c r="K415" i="2"/>
  <c r="L415" i="2"/>
  <c r="L408" i="2"/>
  <c r="K408" i="2"/>
  <c r="L435" i="2"/>
  <c r="K435" i="2"/>
  <c r="K330" i="2"/>
  <c r="L330" i="2"/>
  <c r="J20" i="2"/>
  <c r="L21" i="2"/>
  <c r="K21" i="2"/>
  <c r="L40" i="2"/>
  <c r="K40" i="2"/>
  <c r="H150" i="2"/>
  <c r="H152" i="2"/>
  <c r="H92" i="2"/>
  <c r="H75" i="2"/>
  <c r="H55" i="2"/>
  <c r="H33" i="2"/>
  <c r="L165" i="2" l="1"/>
  <c r="K165" i="2"/>
  <c r="I323" i="2"/>
  <c r="L456" i="2"/>
  <c r="K145" i="2"/>
  <c r="L145" i="2"/>
  <c r="L384" i="2"/>
  <c r="K384" i="2"/>
  <c r="K269" i="2"/>
  <c r="L269" i="2"/>
  <c r="L191" i="2"/>
  <c r="I309" i="2"/>
  <c r="K310" i="2"/>
  <c r="L310" i="2"/>
  <c r="I8" i="2"/>
  <c r="L9" i="2"/>
  <c r="K9" i="2"/>
  <c r="L446" i="2"/>
  <c r="K446" i="2"/>
  <c r="K396" i="2"/>
  <c r="L396" i="2"/>
  <c r="L430" i="2"/>
  <c r="K430" i="2"/>
  <c r="K324" i="2"/>
  <c r="L324" i="2"/>
  <c r="K20" i="2"/>
  <c r="L20" i="2"/>
  <c r="J19" i="2"/>
  <c r="H149" i="2"/>
  <c r="H148" i="2" s="1"/>
  <c r="H147" i="2" s="1"/>
  <c r="H146" i="2" s="1"/>
  <c r="H406" i="2"/>
  <c r="H180" i="2"/>
  <c r="H258" i="2"/>
  <c r="H214" i="2"/>
  <c r="L309" i="2" l="1"/>
  <c r="K309" i="2"/>
  <c r="L8" i="2"/>
  <c r="K8" i="2"/>
  <c r="L323" i="2"/>
  <c r="K323" i="2"/>
  <c r="K128" i="2"/>
  <c r="L128" i="2"/>
  <c r="I506" i="2"/>
  <c r="K19" i="2"/>
  <c r="L19" i="2"/>
  <c r="H405" i="2"/>
  <c r="H404" i="2" s="1"/>
  <c r="H403" i="2" s="1"/>
  <c r="H106" i="2"/>
  <c r="H102" i="2"/>
  <c r="H492" i="2"/>
  <c r="H168" i="2"/>
  <c r="H254" i="2"/>
  <c r="H252" i="2"/>
  <c r="H484" i="2"/>
  <c r="H454" i="2"/>
  <c r="H491" i="2" l="1"/>
  <c r="H101" i="2"/>
  <c r="H474" i="2"/>
  <c r="H471" i="2" s="1"/>
  <c r="H470" i="2" s="1"/>
  <c r="H469" i="2" s="1"/>
  <c r="H450" i="2"/>
  <c r="H449" i="2" s="1"/>
  <c r="H392" i="2"/>
  <c r="H391" i="2" s="1"/>
  <c r="H352" i="2"/>
  <c r="H351" i="2" s="1"/>
  <c r="H273" i="2"/>
  <c r="H225" i="2"/>
  <c r="H224" i="2" s="1"/>
  <c r="H189" i="2" l="1"/>
  <c r="H188" i="2" s="1"/>
  <c r="H122" i="2"/>
  <c r="H121" i="2" s="1"/>
  <c r="H83" i="2"/>
  <c r="H81" i="2"/>
  <c r="H68" i="2"/>
  <c r="H44" i="2"/>
  <c r="H98" i="2"/>
  <c r="H80" i="2" l="1"/>
  <c r="H483" i="2"/>
  <c r="H335" i="2" l="1"/>
  <c r="H334" i="2" s="1"/>
  <c r="H126" i="2"/>
  <c r="H411" i="2"/>
  <c r="H410" i="2" l="1"/>
  <c r="H409" i="2" s="1"/>
  <c r="H408" i="2" s="1"/>
  <c r="H462" i="2" l="1"/>
  <c r="H461" i="2" s="1"/>
  <c r="H440" i="2"/>
  <c r="H437" i="2" s="1"/>
  <c r="H436" i="2" s="1"/>
  <c r="H250" i="2"/>
  <c r="H249" i="2" s="1"/>
  <c r="H201" i="2"/>
  <c r="H203" i="2"/>
  <c r="H196" i="2" l="1"/>
  <c r="H53" i="2"/>
  <c r="H15" i="2" l="1"/>
  <c r="H480" i="2" l="1"/>
  <c r="H476" i="2" l="1"/>
  <c r="H479" i="2"/>
  <c r="H478" i="2" s="1"/>
  <c r="H477" i="2" s="1"/>
  <c r="H453" i="2"/>
  <c r="H298" i="2"/>
  <c r="H297" i="2" s="1"/>
  <c r="H425" i="2"/>
  <c r="H424" i="2" s="1"/>
  <c r="H423" i="2" s="1"/>
  <c r="H307" i="2"/>
  <c r="H296" i="2" l="1"/>
  <c r="H452" i="2"/>
  <c r="H428" i="2"/>
  <c r="H427" i="2" s="1"/>
  <c r="H350" i="2"/>
  <c r="H145" i="2" l="1"/>
  <c r="H371" i="2"/>
  <c r="H368" i="2" s="1"/>
  <c r="H243" i="2"/>
  <c r="H210" i="2"/>
  <c r="H504" i="2"/>
  <c r="H503" i="2" s="1"/>
  <c r="H502" i="2" s="1"/>
  <c r="H501" i="2" s="1"/>
  <c r="H489" i="2"/>
  <c r="H488" i="2" s="1"/>
  <c r="H459" i="2"/>
  <c r="H458" i="2" s="1"/>
  <c r="H457" i="2" s="1"/>
  <c r="H482" i="2"/>
  <c r="H448" i="2"/>
  <c r="H447" i="2" s="1"/>
  <c r="H446" i="2" s="1"/>
  <c r="H487" i="2" l="1"/>
  <c r="H486" i="2" s="1"/>
  <c r="H456" i="2"/>
  <c r="H363" i="2"/>
  <c r="H362" i="2" s="1"/>
  <c r="H435" i="2"/>
  <c r="H430" i="2" s="1"/>
  <c r="H418" i="2"/>
  <c r="H417" i="2" s="1"/>
  <c r="H421" i="2"/>
  <c r="H420" i="2" s="1"/>
  <c r="H401" i="2"/>
  <c r="H399" i="2"/>
  <c r="H387" i="2"/>
  <c r="H389" i="2"/>
  <c r="H382" i="2"/>
  <c r="H328" i="2"/>
  <c r="H327" i="2" s="1"/>
  <c r="H326" i="2" s="1"/>
  <c r="H325" i="2" s="1"/>
  <c r="H314" i="2"/>
  <c r="H305" i="2"/>
  <c r="H303" i="2"/>
  <c r="H301" i="2"/>
  <c r="H240" i="2"/>
  <c r="H208" i="2"/>
  <c r="H207" i="2" s="1"/>
  <c r="H194" i="2"/>
  <c r="H300" i="2" l="1"/>
  <c r="H295" i="2"/>
  <c r="H193" i="2"/>
  <c r="H192" i="2" s="1"/>
  <c r="H191" i="2" s="1"/>
  <c r="H381" i="2"/>
  <c r="H380" i="2" s="1"/>
  <c r="H379" i="2" s="1"/>
  <c r="H386" i="2"/>
  <c r="H385" i="2" s="1"/>
  <c r="H384" i="2" s="1"/>
  <c r="H416" i="2"/>
  <c r="H415" i="2" s="1"/>
  <c r="H320" i="2"/>
  <c r="H357" i="2"/>
  <c r="H346" i="2" s="1"/>
  <c r="H398" i="2"/>
  <c r="H339" i="2"/>
  <c r="H338" i="2" s="1"/>
  <c r="H316" i="2"/>
  <c r="H171" i="2"/>
  <c r="H176" i="2"/>
  <c r="H174" i="2"/>
  <c r="H143" i="2"/>
  <c r="H142" i="2" s="1"/>
  <c r="H141" i="2" s="1"/>
  <c r="H88" i="2"/>
  <c r="H71" i="2"/>
  <c r="H70" i="2" s="1"/>
  <c r="H67" i="2" s="1"/>
  <c r="H49" i="2"/>
  <c r="H48" i="2" s="1"/>
  <c r="H43" i="2" s="1"/>
  <c r="H27" i="2"/>
  <c r="H26" i="2" s="1"/>
  <c r="H24" i="2"/>
  <c r="H13" i="2"/>
  <c r="H12" i="2" s="1"/>
  <c r="H170" i="2" l="1"/>
  <c r="H23" i="2"/>
  <c r="H22" i="2" s="1"/>
  <c r="H21" i="2" s="1"/>
  <c r="H79" i="2"/>
  <c r="H87" i="2"/>
  <c r="H173" i="2"/>
  <c r="H397" i="2"/>
  <c r="H294" i="2"/>
  <c r="H337" i="2"/>
  <c r="H330" i="2" s="1"/>
  <c r="H11" i="2"/>
  <c r="H10" i="2" s="1"/>
  <c r="H9" i="2" s="1"/>
  <c r="H8" i="2" s="1"/>
  <c r="H313" i="2"/>
  <c r="H312" i="2" s="1"/>
  <c r="H311" i="2" s="1"/>
  <c r="H310" i="2" s="1"/>
  <c r="H309" i="2" s="1"/>
  <c r="H134" i="2"/>
  <c r="H112" i="2"/>
  <c r="H111" i="2" s="1"/>
  <c r="H117" i="2"/>
  <c r="H116" i="2" s="1"/>
  <c r="H396" i="2" l="1"/>
  <c r="H262" i="2"/>
  <c r="H269" i="2"/>
  <c r="H167" i="2"/>
  <c r="H166" i="2" s="1"/>
  <c r="H133" i="2"/>
  <c r="H132" i="2" s="1"/>
  <c r="H131" i="2" s="1"/>
  <c r="H130" i="2" s="1"/>
  <c r="H129" i="2" s="1"/>
  <c r="H128" i="2" s="1"/>
  <c r="H110" i="2"/>
  <c r="H109" i="2" s="1"/>
  <c r="H108" i="2" s="1"/>
  <c r="H42" i="2"/>
  <c r="H41" i="2" s="1"/>
  <c r="H20" i="2"/>
  <c r="H324" i="2"/>
  <c r="H323" i="2" l="1"/>
  <c r="H165" i="2"/>
  <c r="H40" i="2"/>
  <c r="H19" i="2" s="1"/>
  <c r="H164" i="2" l="1"/>
  <c r="H163" i="2" s="1"/>
  <c r="H506" i="2" s="1"/>
  <c r="J263" i="2"/>
  <c r="J262" i="2" l="1"/>
  <c r="J164" i="2" s="1"/>
  <c r="K263" i="2"/>
  <c r="L263" i="2"/>
  <c r="K264" i="2"/>
  <c r="L264" i="2"/>
  <c r="J163" i="2" l="1"/>
  <c r="K262" i="2"/>
  <c r="L262" i="2"/>
  <c r="L164" i="2" l="1"/>
  <c r="K164" i="2"/>
  <c r="J506" i="2" l="1"/>
  <c r="L163" i="2"/>
  <c r="K163" i="2"/>
  <c r="L506" i="2" l="1"/>
  <c r="K506" i="2"/>
</calcChain>
</file>

<file path=xl/sharedStrings.xml><?xml version="1.0" encoding="utf-8"?>
<sst xmlns="http://schemas.openxmlformats.org/spreadsheetml/2006/main" count="2208" uniqueCount="492">
  <si>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</si>
  <si>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</si>
  <si>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</si>
  <si>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</si>
  <si>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</si>
  <si>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</si>
  <si>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</si>
  <si>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</si>
  <si>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</si>
  <si>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</si>
  <si>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</si>
  <si>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</si>
  <si>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</si>
  <si>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Образование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</si>
  <si>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</si>
  <si>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</si>
  <si>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</si>
  <si>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</si>
  <si>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</si>
  <si>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</si>
  <si>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</si>
  <si>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</si>
  <si>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</si>
  <si>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</si>
  <si>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</si>
  <si>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</si>
  <si>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</si>
  <si>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</si>
  <si>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</si>
  <si>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</si>
  <si>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</si>
  <si>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Руководство и управление в сфере установленных функций</t>
  </si>
  <si>
    <t>Социальная политика</t>
  </si>
  <si>
    <t>Общее образование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</si>
  <si>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</si>
  <si>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</si>
  <si>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</si>
  <si>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</si>
  <si>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</si>
  <si>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</si>
  <si>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</si>
  <si>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</si>
  <si>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</si>
  <si>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</si>
  <si>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</si>
  <si>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</si>
  <si>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</si>
  <si>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</si>
  <si>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</si>
  <si>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</si>
  <si>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</si>
  <si>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</si>
  <si>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</si>
  <si>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</si>
  <si>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</si>
  <si>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13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</si>
  <si>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</si>
  <si>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</si>
  <si>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</si>
  <si>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</si>
  <si>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</si>
  <si>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</si>
  <si>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</si>
  <si>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</si>
  <si>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</si>
  <si>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Совет народных депутатов муниципального образования "Гиагинский район"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</si>
  <si>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</si>
  <si>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</si>
  <si>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</si>
  <si>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Управление культуры администрации муниципального образования "Гиагинский район"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</si>
  <si>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</si>
  <si>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</si>
  <si>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</si>
  <si>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</si>
  <si>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</si>
  <si>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</si>
  <si>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</si>
  <si>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</si>
  <si>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Подпрограмма «Организационное обеспечение реализации муниципальной программы»</t>
  </si>
  <si>
    <t>Обеспечение функций органов местного самоуправления</t>
  </si>
  <si>
    <t>Управление финансов администрации муниципального образования "Гиагинский район"</t>
  </si>
  <si>
    <t xml:space="preserve">Муниципальная программа МО «Гиагинский район» «Управление муниципальными финансами» 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</si>
  <si>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</si>
  <si>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</si>
  <si>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</si>
  <si>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</si>
  <si>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Управление образования администрации муниципального образования "Гиагинский район"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</si>
  <si>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</si>
  <si>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</si>
  <si>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Подпрограмма "Развитие общего образования"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</si>
  <si>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</si>
  <si>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</si>
  <si>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Контрольно-счетная палата муниципального образования "Гиагинский район"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</si>
  <si>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</si>
  <si>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</si>
  <si>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</si>
  <si>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Обеспечение деятельности работников подведомственных муниципальных казенных учреждений</t>
  </si>
  <si>
    <t>Администрация муниципального образования "Гиагинский район"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</si>
  <si>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</si>
  <si>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</si>
  <si>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</si>
  <si>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</si>
  <si>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</si>
  <si>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</si>
  <si>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</si>
  <si>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</si>
  <si>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Обеспечение гражданской обороны</t>
  </si>
  <si>
    <t xml:space="preserve">Национальная экономика 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</si>
  <si>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</si>
  <si>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</si>
  <si>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</si>
  <si>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</si>
  <si>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</si>
  <si>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</si>
  <si>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 xml:space="preserve">Образование 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</si>
  <si>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</si>
  <si>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</si>
  <si>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</si>
  <si>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</si>
  <si>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</si>
  <si>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</si>
  <si>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</si>
  <si>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</si>
  <si>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</si>
  <si>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</si>
  <si>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</si>
  <si>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</si>
  <si>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</si>
  <si>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</si>
  <si>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</si>
  <si>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</si>
  <si>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</si>
  <si>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</si>
  <si>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</si>
  <si>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</si>
  <si>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</si>
  <si>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</si>
  <si>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</si>
  <si>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</si>
  <si>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Проведение благотворительных марафонов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</si>
  <si>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</si>
  <si>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Муниципальная программа МО "Гиагинский район" "Развитие сельского хозяйства и регулирование рынков сельскохозяйственной продукции сырья и продовольствия"</t>
  </si>
  <si>
    <t>Сумма на 2015 год</t>
  </si>
  <si>
    <t>Компенсационные выплаты на оплату жилья и коммунальных услуг</t>
  </si>
  <si>
    <t>Развитие библиотечного дела</t>
  </si>
  <si>
    <t>Комплектование библитечных фондов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</si>
  <si>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</si>
  <si>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</si>
  <si>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</si>
  <si>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</si>
  <si>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>Дорожное хозяйство</t>
  </si>
  <si>
    <t xml:space="preserve">Муниципальная программа  МО "Гиагинский район" "Развитие информатизации" </t>
  </si>
  <si>
    <t xml:space="preserve">Муниципальная программа МО "Гиагинский район"  "Доступная среда" 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</si>
  <si>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</si>
  <si>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71 2 00 00100</t>
  </si>
  <si>
    <t>71 0 00 00000</t>
  </si>
  <si>
    <t>71 2 00 00000</t>
  </si>
  <si>
    <t>71 2 00 00400</t>
  </si>
  <si>
    <t>63 0 00 00000</t>
  </si>
  <si>
    <t>63 5 00 00000</t>
  </si>
  <si>
    <t>63 5 03 00600</t>
  </si>
  <si>
    <t>63 1 00 00000</t>
  </si>
  <si>
    <t>63 1 01 00000</t>
  </si>
  <si>
    <t>63 1 03 00600</t>
  </si>
  <si>
    <t>63 1 04 00000</t>
  </si>
  <si>
    <t>6П 0 00 00000</t>
  </si>
  <si>
    <t>6П 0 01 00000</t>
  </si>
  <si>
    <t>6П 0 04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</si>
  <si>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</si>
  <si>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</si>
  <si>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</si>
  <si>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63 2 00 00000</t>
  </si>
  <si>
    <t>63 2 01 00000</t>
  </si>
  <si>
    <t>63 2 03 00600</t>
  </si>
  <si>
    <t>63 3 00 00000</t>
  </si>
  <si>
    <t>63 3 02 00000</t>
  </si>
  <si>
    <t>63 3 02 00010</t>
  </si>
  <si>
    <t>Развитие казачьей культуры в муниципальном бюджетном учреждении культурно-досуговой деятельности</t>
  </si>
  <si>
    <t>Мероприятия по укреплению пожарной безопасности муниципального бюджетного учреждения культурно-досуговой деятельности</t>
  </si>
  <si>
    <t>Мероприятия по укреплению пожарной безопасности библиотек</t>
  </si>
  <si>
    <t>63 3 02 00040</t>
  </si>
  <si>
    <t>63 3 03 00600</t>
  </si>
  <si>
    <t>63 6 00 00000</t>
  </si>
  <si>
    <t>63 6 01 00400</t>
  </si>
  <si>
    <t>63 6 02 00500</t>
  </si>
  <si>
    <t>6Ц 0 00 00000</t>
  </si>
  <si>
    <t>63 6 03 00500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</si>
  <si>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</si>
  <si>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</si>
  <si>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</si>
  <si>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</si>
  <si>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</si>
  <si>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</si>
  <si>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</si>
  <si>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</si>
  <si>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</si>
  <si>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</si>
  <si>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</si>
  <si>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</si>
  <si>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</si>
  <si>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</si>
  <si>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</si>
  <si>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</si>
  <si>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</si>
  <si>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</si>
  <si>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</si>
  <si>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</si>
  <si>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</si>
  <si>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</si>
  <si>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Организация работы летних оздоровительных лагерей с дневным пребыванием детей на базе общеобразоваьтельных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</si>
  <si>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</si>
  <si>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</si>
  <si>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</si>
  <si>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Обеспечение доступности объектов социальной направленности для инвалидов и других маломобильных групп населения</t>
  </si>
  <si>
    <t>62 3 02 00000</t>
  </si>
  <si>
    <t>Обеспечение безопасности обучающихся и работников организаций дополнительного образования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</si>
  <si>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</si>
  <si>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</si>
  <si>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</si>
  <si>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</si>
  <si>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</si>
  <si>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</si>
  <si>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</si>
  <si>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</si>
  <si>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</si>
  <si>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</si>
  <si>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</si>
  <si>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</si>
  <si>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</si>
  <si>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</si>
  <si>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</si>
  <si>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</si>
  <si>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</si>
  <si>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00200</t>
  </si>
  <si>
    <t>6И 0 00 00000</t>
  </si>
  <si>
    <t>6И 0 01 00000</t>
  </si>
  <si>
    <t>6И 0 02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</si>
  <si>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</si>
  <si>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</si>
  <si>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</si>
  <si>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</si>
  <si>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01 00000</t>
  </si>
  <si>
    <t>6Д 0 02 00000</t>
  </si>
  <si>
    <t>Транспорт</t>
  </si>
  <si>
    <t>6Я 0 01 00300</t>
  </si>
  <si>
    <t>72 0 07 00000</t>
  </si>
  <si>
    <t>64 0 00 00000</t>
  </si>
  <si>
    <t>64 3 00 00000</t>
  </si>
  <si>
    <t>64 3 01 00000</t>
  </si>
  <si>
    <t>64 4 00 00000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</si>
  <si>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</si>
  <si>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</si>
  <si>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</si>
  <si>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</si>
  <si>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</si>
  <si>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</si>
  <si>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</si>
  <si>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</si>
  <si>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</si>
  <si>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</si>
  <si>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</si>
  <si>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</si>
  <si>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</si>
  <si>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</si>
  <si>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</si>
  <si>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</si>
  <si>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</si>
  <si>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</si>
  <si>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</si>
  <si>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</si>
  <si>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</si>
  <si>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</si>
  <si>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</si>
  <si>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</si>
  <si>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</si>
  <si>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</si>
  <si>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</si>
  <si>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</si>
  <si>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</si>
  <si>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</si>
  <si>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</si>
  <si>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</si>
  <si>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</si>
  <si>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</si>
  <si>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</si>
  <si>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6Ф 2 01 00000</t>
  </si>
  <si>
    <t>63 5 04 69010</t>
  </si>
  <si>
    <t>71 0 00 60120</t>
  </si>
  <si>
    <t>71 0 00 60130</t>
  </si>
  <si>
    <t>71 0 00 60140</t>
  </si>
  <si>
    <t>71 0 00 60150</t>
  </si>
  <si>
    <t>62 1 05 69010</t>
  </si>
  <si>
    <t>65 5 00 00000</t>
  </si>
  <si>
    <t>63 5 01 00000</t>
  </si>
  <si>
    <t>63 1 05 69010</t>
  </si>
  <si>
    <t>63 2 04 69010</t>
  </si>
  <si>
    <t>63 3 04 69010</t>
  </si>
  <si>
    <t>Выравнивание бюджетной обеспеченности сельских поселений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</si>
  <si>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</si>
  <si>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Дотации на выравнивание бюджетной обеспеченности сельских поселений за счет средств республиканского бюджета</t>
  </si>
  <si>
    <t>Дотации на выравнивание бюджетной обеспеченности сельских поселений за счет средств бюджета МО "Гиагинский район"</t>
  </si>
  <si>
    <t>65 4 01 00010</t>
  </si>
  <si>
    <t>65 4 01 00020</t>
  </si>
  <si>
    <t>Обеспечение деятельности подведомственного бюджетного учреждения</t>
  </si>
  <si>
    <t>63 5 03 00000</t>
  </si>
  <si>
    <t>63 1 03 00000</t>
  </si>
  <si>
    <t>63 2 03 00000</t>
  </si>
  <si>
    <t>63 3 03 00000</t>
  </si>
  <si>
    <t>Обеспечение деятельности управления культуры администрации МО "Гиагинский район"</t>
  </si>
  <si>
    <t>63 6 01 00000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</si>
  <si>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</si>
  <si>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</si>
  <si>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</si>
  <si>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</si>
  <si>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62 2 03 00000</t>
  </si>
  <si>
    <t>62 2 03 00010</t>
  </si>
  <si>
    <t>62 2 03 00020</t>
  </si>
  <si>
    <t>62 2 03 00060</t>
  </si>
  <si>
    <t>62 2 03 00040</t>
  </si>
  <si>
    <t>62 2 03 00050</t>
  </si>
  <si>
    <t>62 2 04 00600</t>
  </si>
  <si>
    <t>62 2 04 60090</t>
  </si>
  <si>
    <t>62 2 05 69010</t>
  </si>
  <si>
    <t>62 3 03 00600</t>
  </si>
  <si>
    <t>Обеспечение деятельности управления финансов администрации МО "Гиагинский район"</t>
  </si>
  <si>
    <t>65 5 01 00000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</si>
  <si>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</si>
  <si>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</si>
  <si>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</si>
  <si>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Обеспечение  деятельности подведомственных муниципальных казенных учреждений</t>
  </si>
  <si>
    <t>62 4 03 00000</t>
  </si>
  <si>
    <t>6Ц 0 01 00400</t>
  </si>
  <si>
    <t>62 3 04 00000</t>
  </si>
  <si>
    <t>62 3 04 00010</t>
  </si>
  <si>
    <t>62 3 04 00020</t>
  </si>
  <si>
    <t>62 3 04 00030</t>
  </si>
  <si>
    <t>62 3 05 69010</t>
  </si>
  <si>
    <t>63 6 03 00000</t>
  </si>
  <si>
    <t>72 0 04 00000</t>
  </si>
  <si>
    <t>72 0 05 00000</t>
  </si>
  <si>
    <t>72 0 06 00010</t>
  </si>
  <si>
    <t xml:space="preserve">Осуществление подготовки и проведение мероприятий, связанных с призывом на военную службу 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</si>
  <si>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</si>
  <si>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</si>
  <si>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Отклонение   (+;-)</t>
  </si>
  <si>
    <t>Процент исполнения к уточненному плану</t>
  </si>
  <si>
    <t>Приложение 5</t>
  </si>
  <si>
    <t>72 0 08 00310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</si>
  <si>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</si>
  <si>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Реализация мероприятий государственной программы РФ (Доступная среда) на 2011-2020 гг.</t>
  </si>
  <si>
    <t>71 0 00 60220</t>
  </si>
  <si>
    <t>Компенсация за работу по подготовке и проведению единого государственного экзамена педагогическим работникам муниципальных образовательных организаций, участвующих в проведении единого государственого государственного экзамена</t>
  </si>
  <si>
    <t>6Ф 2 01 60210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</si>
  <si>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</si>
  <si>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6П 0 01 L0270</t>
  </si>
  <si>
    <t>Обеспечение деятельности подведомственных муниципальных казенных учреждений</t>
  </si>
  <si>
    <t>СОЦИАЛЬНАЯ ПОЛИТИКА</t>
  </si>
  <si>
    <t>Реализация иных мероприятий в рамках непрограммных расходов муниципального образования "Гиагинский район"</t>
  </si>
  <si>
    <t>Прочие межбюджетные трансферты общего характера</t>
  </si>
  <si>
    <t>72 0 10 00000</t>
  </si>
  <si>
    <t>Резервный фонд КМ РА</t>
  </si>
  <si>
    <t>Обеспечение безопасности обучающихся и работников в общеобразовательных организациях</t>
  </si>
  <si>
    <t>62 4 01 00000</t>
  </si>
  <si>
    <t>Обеспечение деятельности управления образования администрации МО "Гиагинский район"</t>
  </si>
  <si>
    <t>Дополнительное образование детей</t>
  </si>
  <si>
    <t>63 5 05 00000</t>
  </si>
  <si>
    <t>Мероприятие по укреплению материально - технической базы и оснащению оборудования детских школ искусств</t>
  </si>
  <si>
    <t>63 1 08 00000</t>
  </si>
  <si>
    <t>Мероприятие по созданию комфортных условий для деятельности и отдыха жителей района</t>
  </si>
  <si>
    <t>66 0 01 00400</t>
  </si>
  <si>
    <t>Муниципальная программа МО "Гиагинский район" "Энергосбережение и повышение энергетической эффективности"</t>
  </si>
  <si>
    <t>Выполнение других обязательств муниципального образования</t>
  </si>
  <si>
    <t>6У 0 03 00000</t>
  </si>
  <si>
    <t>Муниципальнная программа МО "Гиагинский район" " Улучшение демографической ситуации на территории муниципального образования "Гиагинский район"</t>
  </si>
  <si>
    <t>62 3 04 00040</t>
  </si>
  <si>
    <t>62 3 03 00000</t>
  </si>
  <si>
    <t>72 0 08 00000</t>
  </si>
  <si>
    <t>6С 0 00 00000</t>
  </si>
  <si>
    <t>6С 2 01 00000</t>
  </si>
  <si>
    <t>Реализация мероприятий по повышению качества условий проживания ветеранов ВОВ, зарегистрированных на территории МО "Гиагинский район"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</si>
  <si>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</si>
  <si>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6П 0 03 00000</t>
  </si>
  <si>
    <t>Обеспечение участия спортсменов-инвалидов в соревнованиях регионального уровня</t>
  </si>
  <si>
    <t>6У 0 01 00000</t>
  </si>
  <si>
    <t>6У 0 00 00000</t>
  </si>
  <si>
    <t>6У 0 02 00000</t>
  </si>
  <si>
    <t>Пропаганда здорового и активного образа жизни</t>
  </si>
  <si>
    <t>Мероприятия по укреплению института семьи и повышению статуса семьи в обществе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</si>
  <si>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правил</t>
  </si>
  <si>
    <t>62 4 00 00000</t>
  </si>
  <si>
    <t>Подпрограмма "Организационное и методическое обеспечение реализации муниципальной программы"</t>
  </si>
  <si>
    <t>62 3 00 00000</t>
  </si>
  <si>
    <t>к отчету</t>
  </si>
  <si>
    <t>Подпрограмма "Развитие дополнительного образования"</t>
  </si>
  <si>
    <t>Муниципальная программа МО "Гиагинский район" "Социальная помощь малоимущим гражданам и другим категориям граждан"</t>
  </si>
  <si>
    <t>6С 2 00 00000</t>
  </si>
  <si>
    <t>Подпрограмма "Ремонт жилья ветеранов Великой отечественной войны 1941-1945 годов"</t>
  </si>
  <si>
    <t>Муниципальная программа МО "Гиагинский район" Улучшение демографической ситуации на территории муниципального образования "Гиагинский район"</t>
  </si>
  <si>
    <t xml:space="preserve">Управляющая делами Совета народных депутатов муниципального образования  "Гиагинский район"                                                                                           </t>
  </si>
  <si>
    <t>А. Хаджимова</t>
  </si>
  <si>
    <t>Содержание объектов специального назначения за счет средств бюджета МО "Гиагинский район"</t>
  </si>
  <si>
    <t>Формирование современной информатизационной и телекоммуникационной инфраструктуры и обеспечение ее надежного функционирования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</si>
  <si>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</si>
  <si>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</si>
  <si>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902</t>
  </si>
  <si>
    <t>905</t>
  </si>
  <si>
    <t>62 2 03 00070</t>
  </si>
  <si>
    <t>62 2 06 L0970</t>
  </si>
  <si>
    <t>71 0 00 61060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</si>
  <si>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</si>
  <si>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6Ф 4 00 00000</t>
  </si>
  <si>
    <t>Подпрограмма "Капитальный ремонт многоквартирных домов в МО "Гиагинский район"</t>
  </si>
  <si>
    <t>Жилищное хозяйство</t>
  </si>
  <si>
    <t>Благоустройство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</si>
  <si>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</si>
  <si>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63 1 02 00000</t>
  </si>
  <si>
    <t>Мероприятия по обновлению материально-технической базы, приобретение специального оборудования для учреждений культурно-досуговой деятельности</t>
  </si>
  <si>
    <t>63 1 09 56120</t>
  </si>
  <si>
    <t>63 1 72 00000</t>
  </si>
  <si>
    <t>Укрепление и развитие материально-технической базы, включая капитальный ремонт и  зданий и помещений,обеспечение их современным оборудованием за счет средств добровольных пожертвований</t>
  </si>
  <si>
    <t>63 1 76 00000</t>
  </si>
  <si>
    <t>Благоустройсто территории учреждений культуры за счет средств добровольных пожертвованийучреждений культуры</t>
  </si>
  <si>
    <t>63 1 78 00000</t>
  </si>
  <si>
    <t>63 3 02 L5194</t>
  </si>
  <si>
    <t>63 3 05 L5195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</si>
  <si>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</si>
  <si>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65 4 02 00030</t>
  </si>
  <si>
    <t>Дотация бюджетам сельских поселений на поддержку мер по обеспечению сбалансированности бюджетов</t>
  </si>
  <si>
    <t>Иные дотации</t>
  </si>
  <si>
    <t>Создание в общеобразовательных организациях, расположенных в сельской местности, условий для занятий физической культуры и спорта</t>
  </si>
  <si>
    <t>62 2 73 00020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</si>
  <si>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</si>
  <si>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</si>
  <si>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72 0 08 00300</t>
  </si>
  <si>
    <t>Содержание объектов специального назначения</t>
  </si>
  <si>
    <t>62 2 03 60110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</si>
  <si>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</si>
  <si>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6Ц 0 01 00500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</si>
  <si>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</si>
  <si>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6Ц 0 01 00000</t>
  </si>
  <si>
    <t>72 0 11 00000</t>
  </si>
  <si>
    <t>6Ф 2 01 00210</t>
  </si>
  <si>
    <t>Реализация мероприятий по обеспечению инженерной инфраструктурой земельных участков, выделяемых семьям, имеющим трех и более детей</t>
  </si>
  <si>
    <t>6Д 0 04 L5670</t>
  </si>
  <si>
    <t>6Ф 1 01 L4970</t>
  </si>
  <si>
    <t>Реализация мероприятий на предостовление молодым семьям социальных выплат на преобретение жилого помещения</t>
  </si>
  <si>
    <t>71 0 00 60440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</si>
  <si>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</si>
  <si>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Текущий ремонт административного здания и реализация мероприятий по обеспечению безопасности в административном здании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</si>
  <si>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район"" на 2014-2020 годы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</si>
  <si>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</si>
  <si>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63 2 05 L5195</t>
  </si>
  <si>
    <t>63 6 03 S0560</t>
  </si>
  <si>
    <t>63 5 03 S0560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</si>
  <si>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</si>
  <si>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</si>
  <si>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Частичная компенсация дополнительных расходов для доведения МРОТ</t>
  </si>
  <si>
    <t>63 2 03 S0550</t>
  </si>
  <si>
    <t>63 1 03 S0550</t>
  </si>
  <si>
    <t>63 3 03 S0550</t>
  </si>
  <si>
    <t>63 3 72 00020</t>
  </si>
  <si>
    <t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за счет добровольных пожертвований</t>
  </si>
  <si>
    <t>62 1 04 S0560</t>
  </si>
  <si>
    <t>62 1 06 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</si>
  <si>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</si>
  <si>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62 1 07 00000</t>
  </si>
  <si>
    <t>Подготовка муниципальных образовательных организаций муниципального образования "Гиагинский район" к новому учебному году</t>
  </si>
  <si>
    <t>62 1 73 00010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</si>
  <si>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</si>
  <si>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62 2 76 00000</t>
  </si>
  <si>
    <t>62 2 04 S0560</t>
  </si>
  <si>
    <t>62 3 03 S0560</t>
  </si>
  <si>
    <t>62 3 03 S0550</t>
  </si>
  <si>
    <t>71 0 00 60280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</si>
  <si>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</si>
  <si>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6Ф 1 01 60540</t>
  </si>
  <si>
    <t>Реализация мероприятий на предоставление молодым семьям дополнительной социальной выплаты при рождении (усыновлении) 1 ребенка</t>
  </si>
  <si>
    <t>Уточненный план на 01.01.2019г.</t>
  </si>
  <si>
    <t>Фактическое исполнение за 01.01.2019г.</t>
  </si>
  <si>
    <t>Исполнение ведомственной структуры расходов бюджета муниципального образования "Гиагинский район" за   2018 год</t>
  </si>
  <si>
    <t>72 0 14 60480</t>
  </si>
  <si>
    <t>71 0 00 51200</t>
  </si>
  <si>
    <t>6Я 0 01 00400</t>
  </si>
  <si>
    <t>72 0 12 00000</t>
  </si>
  <si>
    <t>Судебная система</t>
  </si>
  <si>
    <t>Субсидии местным бюджетам для финансирования проектов развития территорий муниципальных образований Республики Адыгея, основанных на местных инициативах из республиканского бюджета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</si>
  <si>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</si>
  <si>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сохранности имущества,приведение его в нормативное состояние и соответствие установленным санитарным и техническим правилам и нормам, иным требованиям законодательства</t>
  </si>
  <si>
    <t>Выполнение других обязательств муниципального образования "Гиагинский район"</t>
  </si>
  <si>
    <t>62 2 08 00000</t>
  </si>
  <si>
    <t>Ведомственная целевая программа "Регулирование имущественных отношений" ы на территории МО "Гиагинский район"</t>
  </si>
  <si>
    <t>Ведомственная целевая программа "Регулирование имущественных отношений"  на территории МО "Гиагинский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</si>
</sst>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0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1" fillId="0" borderId="9" xfId="0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7" fillId="0" borderId="16" xfId="0" applyNumberFormat="1" applyFont="1" applyFill="1" applyBorder="1" applyAlignment="1">
      <alignment horizontal="right" vertical="top" wrapText="1"/>
    </xf>
    <xf numFmtId="164" fontId="6" fillId="0" borderId="16" xfId="0" applyNumberFormat="1" applyFont="1" applyFill="1" applyBorder="1" applyAlignment="1">
      <alignment horizontal="right" vertical="top" wrapText="1"/>
    </xf>
    <xf numFmtId="164" fontId="1" fillId="0" borderId="17" xfId="0" applyNumberFormat="1" applyFont="1" applyFill="1" applyBorder="1" applyAlignment="1">
      <alignment horizontal="right" vertical="top" wrapText="1"/>
    </xf>
    <xf numFmtId="164" fontId="1" fillId="0" borderId="18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 wrapText="1"/>
    </xf>
    <xf numFmtId="164" fontId="6" fillId="0" borderId="18" xfId="0" applyNumberFormat="1" applyFont="1" applyFill="1" applyBorder="1" applyAlignment="1">
      <alignment horizontal="right" vertical="top" wrapText="1"/>
    </xf>
    <xf numFmtId="164" fontId="1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right" vertical="top" wrapText="1"/>
    </xf>
    <xf numFmtId="164" fontId="10" fillId="0" borderId="3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164" fontId="6" fillId="0" borderId="17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164" fontId="10" fillId="0" borderId="2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164" fontId="7" fillId="2" borderId="16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164" fontId="6" fillId="2" borderId="17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vertical="top" wrapText="1"/>
    </xf>
    <xf numFmtId="164" fontId="6" fillId="2" borderId="18" xfId="0" applyNumberFormat="1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7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1" fillId="0" borderId="22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right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vertical="top" wrapText="1"/>
    </xf>
    <xf numFmtId="164" fontId="6" fillId="0" borderId="6" xfId="0" applyNumberFormat="1" applyFont="1" applyFill="1" applyBorder="1" applyAlignment="1">
      <alignment horizontal="right" vertical="top" wrapText="1"/>
    </xf>
    <xf numFmtId="164" fontId="6" fillId="0" borderId="28" xfId="0" applyNumberFormat="1" applyFont="1" applyFill="1" applyBorder="1" applyAlignment="1">
      <alignment horizontal="right" vertical="top" wrapText="1"/>
    </xf>
    <xf numFmtId="164" fontId="6" fillId="0" borderId="29" xfId="0" applyNumberFormat="1" applyFont="1" applyFill="1" applyBorder="1" applyAlignment="1">
      <alignment horizontal="right" vertical="top" wrapText="1"/>
    </xf>
    <xf numFmtId="164" fontId="1" fillId="0" borderId="28" xfId="0" applyNumberFormat="1" applyFont="1" applyFill="1" applyBorder="1" applyAlignment="1">
      <alignment horizontal="right" vertical="top" wrapText="1"/>
    </xf>
    <xf numFmtId="164" fontId="10" fillId="0" borderId="28" xfId="0" applyNumberFormat="1" applyFont="1" applyFill="1" applyBorder="1" applyAlignment="1">
      <alignment horizontal="right" vertical="top" wrapText="1"/>
    </xf>
    <xf numFmtId="164" fontId="2" fillId="0" borderId="30" xfId="0" applyNumberFormat="1" applyFont="1" applyFill="1" applyBorder="1" applyAlignment="1">
      <alignment horizontal="right" vertical="top" wrapText="1"/>
    </xf>
    <xf numFmtId="164" fontId="1" fillId="0" borderId="31" xfId="0" applyNumberFormat="1" applyFont="1" applyFill="1" applyBorder="1" applyAlignment="1">
      <alignment horizontal="right" vertical="top" wrapText="1"/>
    </xf>
    <xf numFmtId="164" fontId="1" fillId="0" borderId="32" xfId="0" applyNumberFormat="1" applyFont="1" applyFill="1" applyBorder="1" applyAlignment="1">
      <alignment horizontal="right" vertical="top" wrapText="1"/>
    </xf>
    <xf numFmtId="164" fontId="1" fillId="0" borderId="33" xfId="0" applyNumberFormat="1" applyFont="1" applyFill="1" applyBorder="1" applyAlignment="1">
      <alignment horizontal="right" vertical="top" wrapText="1"/>
    </xf>
    <xf numFmtId="164" fontId="6" fillId="0" borderId="32" xfId="0" applyNumberFormat="1" applyFont="1" applyFill="1" applyBorder="1" applyAlignment="1">
      <alignment horizontal="right" vertical="top" wrapText="1"/>
    </xf>
    <xf numFmtId="164" fontId="7" fillId="0" borderId="32" xfId="0" applyNumberFormat="1" applyFont="1" applyFill="1" applyBorder="1" applyAlignment="1">
      <alignment horizontal="right" vertical="top" wrapText="1"/>
    </xf>
    <xf numFmtId="164" fontId="1" fillId="2" borderId="32" xfId="0" applyNumberFormat="1" applyFont="1" applyFill="1" applyBorder="1" applyAlignment="1">
      <alignment horizontal="right" vertical="top" wrapText="1"/>
    </xf>
    <xf numFmtId="164" fontId="7" fillId="2" borderId="32" xfId="0" applyNumberFormat="1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right" vertical="top" wrapText="1"/>
    </xf>
    <xf numFmtId="164" fontId="6" fillId="0" borderId="31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4" fillId="0" borderId="30" xfId="0" applyNumberFormat="1" applyFont="1" applyFill="1" applyBorder="1" applyAlignment="1">
      <alignment horizontal="right" vertical="top" wrapText="1"/>
    </xf>
    <xf numFmtId="164" fontId="1" fillId="0" borderId="34" xfId="0" applyNumberFormat="1" applyFont="1" applyFill="1" applyBorder="1" applyAlignment="1">
      <alignment horizontal="right" vertical="top" wrapText="1"/>
    </xf>
    <xf numFmtId="164" fontId="6" fillId="2" borderId="33" xfId="0" applyNumberFormat="1" applyFont="1" applyFill="1" applyBorder="1" applyAlignment="1">
      <alignment horizontal="right" vertical="top" wrapText="1"/>
    </xf>
    <xf numFmtId="164" fontId="1" fillId="0" borderId="35" xfId="0" applyNumberFormat="1" applyFont="1" applyFill="1" applyBorder="1" applyAlignment="1">
      <alignment horizontal="right" vertical="top" wrapText="1"/>
    </xf>
    <xf numFmtId="164" fontId="2" fillId="0" borderId="27" xfId="0" applyNumberFormat="1" applyFont="1" applyFill="1" applyBorder="1" applyAlignment="1">
      <alignment horizontal="right" vertical="top" wrapText="1"/>
    </xf>
    <xf numFmtId="164" fontId="1" fillId="0" borderId="36" xfId="0" applyNumberFormat="1" applyFont="1" applyFill="1" applyBorder="1" applyAlignment="1">
      <alignment horizontal="right" vertical="top" wrapText="1"/>
    </xf>
    <xf numFmtId="164" fontId="1" fillId="0" borderId="37" xfId="0" applyNumberFormat="1" applyFont="1" applyFill="1" applyBorder="1" applyAlignment="1">
      <alignment horizontal="right" vertical="top" wrapText="1"/>
    </xf>
    <xf numFmtId="164" fontId="1" fillId="0" borderId="38" xfId="0" applyNumberFormat="1" applyFont="1" applyFill="1" applyBorder="1" applyAlignment="1">
      <alignment horizontal="right" vertical="top" wrapText="1"/>
    </xf>
    <xf numFmtId="164" fontId="6" fillId="0" borderId="37" xfId="0" applyNumberFormat="1" applyFont="1" applyFill="1" applyBorder="1" applyAlignment="1">
      <alignment horizontal="right" vertical="top" wrapText="1"/>
    </xf>
    <xf numFmtId="164" fontId="7" fillId="0" borderId="37" xfId="0" applyNumberFormat="1" applyFont="1" applyFill="1" applyBorder="1" applyAlignment="1">
      <alignment horizontal="right" vertical="top" wrapText="1"/>
    </xf>
    <xf numFmtId="164" fontId="1" fillId="2" borderId="37" xfId="0" applyNumberFormat="1" applyFont="1" applyFill="1" applyBorder="1" applyAlignment="1">
      <alignment horizontal="right" vertical="top" wrapText="1"/>
    </xf>
    <xf numFmtId="164" fontId="7" fillId="2" borderId="37" xfId="0" applyNumberFormat="1" applyFont="1" applyFill="1" applyBorder="1" applyAlignment="1">
      <alignment horizontal="right" vertical="top" wrapText="1"/>
    </xf>
    <xf numFmtId="164" fontId="6" fillId="0" borderId="38" xfId="0" applyNumberFormat="1" applyFont="1" applyFill="1" applyBorder="1" applyAlignment="1">
      <alignment horizontal="right" vertical="top" wrapText="1"/>
    </xf>
    <xf numFmtId="164" fontId="6" fillId="0" borderId="36" xfId="0" applyNumberFormat="1" applyFont="1" applyFill="1" applyBorder="1" applyAlignment="1">
      <alignment horizontal="right" vertical="top" wrapText="1"/>
    </xf>
    <xf numFmtId="164" fontId="1" fillId="0" borderId="29" xfId="0" applyNumberFormat="1" applyFont="1" applyFill="1" applyBorder="1" applyAlignment="1">
      <alignment horizontal="right" vertical="top" wrapText="1"/>
    </xf>
    <xf numFmtId="164" fontId="4" fillId="0" borderId="27" xfId="0" applyNumberFormat="1" applyFont="1" applyFill="1" applyBorder="1" applyAlignment="1">
      <alignment horizontal="right" vertical="top" wrapText="1"/>
    </xf>
    <xf numFmtId="165" fontId="6" fillId="0" borderId="28" xfId="0" applyNumberFormat="1" applyFont="1" applyFill="1" applyBorder="1" applyAlignment="1">
      <alignment horizontal="right" vertical="top" wrapText="1"/>
    </xf>
    <xf numFmtId="164" fontId="6" fillId="2" borderId="38" xfId="0" applyNumberFormat="1" applyFont="1" applyFill="1" applyBorder="1" applyAlignment="1">
      <alignment horizontal="right" vertical="top" wrapText="1"/>
    </xf>
    <xf numFmtId="164" fontId="6" fillId="2" borderId="28" xfId="0" applyNumberFormat="1" applyFont="1" applyFill="1" applyBorder="1" applyAlignment="1">
      <alignment horizontal="right" vertical="top" wrapText="1"/>
    </xf>
    <xf numFmtId="164" fontId="2" fillId="0" borderId="39" xfId="0" applyNumberFormat="1" applyFont="1" applyFill="1" applyBorder="1" applyAlignment="1">
      <alignment horizontal="right" vertical="top" wrapText="1"/>
    </xf>
    <xf numFmtId="164" fontId="1" fillId="0" borderId="40" xfId="0" applyNumberFormat="1" applyFont="1" applyFill="1" applyBorder="1" applyAlignment="1">
      <alignment horizontal="right" vertical="top" wrapText="1"/>
    </xf>
    <xf numFmtId="164" fontId="1" fillId="0" borderId="41" xfId="0" applyNumberFormat="1" applyFont="1" applyFill="1" applyBorder="1" applyAlignment="1">
      <alignment horizontal="right" vertical="top" wrapText="1"/>
    </xf>
    <xf numFmtId="164" fontId="1" fillId="0" borderId="42" xfId="0" applyNumberFormat="1" applyFont="1" applyFill="1" applyBorder="1" applyAlignment="1">
      <alignment horizontal="right" vertical="top" wrapText="1"/>
    </xf>
    <xf numFmtId="164" fontId="6" fillId="0" borderId="41" xfId="0" applyNumberFormat="1" applyFont="1" applyFill="1" applyBorder="1" applyAlignment="1">
      <alignment horizontal="right" vertical="top" wrapText="1"/>
    </xf>
    <xf numFmtId="164" fontId="7" fillId="0" borderId="41" xfId="0" applyNumberFormat="1" applyFont="1" applyFill="1" applyBorder="1" applyAlignment="1">
      <alignment horizontal="right" vertical="top" wrapText="1"/>
    </xf>
    <xf numFmtId="164" fontId="1" fillId="2" borderId="41" xfId="0" applyNumberFormat="1" applyFont="1" applyFill="1" applyBorder="1" applyAlignment="1">
      <alignment horizontal="right" vertical="top" wrapText="1"/>
    </xf>
    <xf numFmtId="164" fontId="7" fillId="2" borderId="41" xfId="0" applyNumberFormat="1" applyFont="1" applyFill="1" applyBorder="1" applyAlignment="1">
      <alignment horizontal="right" vertical="top" wrapText="1"/>
    </xf>
    <xf numFmtId="164" fontId="6" fillId="0" borderId="42" xfId="0" applyNumberFormat="1" applyFont="1" applyFill="1" applyBorder="1" applyAlignment="1">
      <alignment horizontal="right" vertical="top" wrapText="1"/>
    </xf>
    <xf numFmtId="164" fontId="6" fillId="0" borderId="40" xfId="0" applyNumberFormat="1" applyFont="1" applyFill="1" applyBorder="1" applyAlignment="1">
      <alignment horizontal="right" vertical="top" wrapText="1"/>
    </xf>
    <xf numFmtId="164" fontId="4" fillId="0" borderId="39" xfId="0" applyNumberFormat="1" applyFont="1" applyFill="1" applyBorder="1" applyAlignment="1">
      <alignment horizontal="right" vertical="top" wrapText="1"/>
    </xf>
    <xf numFmtId="164" fontId="1" fillId="0" borderId="43" xfId="0" applyNumberFormat="1" applyFont="1" applyFill="1" applyBorder="1" applyAlignment="1">
      <alignment horizontal="right" vertical="top" wrapText="1"/>
    </xf>
    <xf numFmtId="164" fontId="6" fillId="2" borderId="42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49" fontId="6" fillId="2" borderId="5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right" vertical="top" wrapText="1"/>
    </xf>
    <xf numFmtId="164" fontId="6" fillId="0" borderId="46" xfId="0" applyNumberFormat="1" applyFont="1" applyFill="1" applyBorder="1" applyAlignment="1">
      <alignment horizontal="right" vertical="top" wrapText="1"/>
    </xf>
    <xf numFmtId="164" fontId="6" fillId="0" borderId="47" xfId="0" applyNumberFormat="1" applyFont="1" applyFill="1" applyBorder="1" applyAlignment="1">
      <alignment horizontal="right" vertical="top" wrapText="1"/>
    </xf>
    <xf numFmtId="0" fontId="1" fillId="0" borderId="44" xfId="0" applyFont="1" applyFill="1" applyBorder="1" applyAlignment="1">
      <alignment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right" vertical="top" wrapText="1"/>
    </xf>
    <xf numFmtId="164" fontId="1" fillId="0" borderId="46" xfId="0" applyNumberFormat="1" applyFont="1" applyFill="1" applyBorder="1" applyAlignment="1">
      <alignment horizontal="right" vertical="top" wrapText="1"/>
    </xf>
    <xf numFmtId="164" fontId="1" fillId="0" borderId="47" xfId="0" applyNumberFormat="1" applyFont="1" applyFill="1" applyBorder="1" applyAlignment="1">
      <alignment horizontal="right" vertical="top" wrapText="1"/>
    </xf>
    <xf numFmtId="0" fontId="6" fillId="0" borderId="4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right" vertical="top" wrapText="1"/>
    </xf>
    <xf numFmtId="164" fontId="6" fillId="0" borderId="19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49" fontId="6" fillId="0" borderId="16" xfId="0" applyNumberFormat="1" applyFont="1" applyFill="1" applyBorder="1" applyAlignment="1">
      <alignment horizontal="right" vertical="top" wrapText="1"/>
    </xf>
    <xf numFmtId="165" fontId="6" fillId="0" borderId="32" xfId="0" applyNumberFormat="1" applyFont="1" applyFill="1" applyBorder="1" applyAlignment="1">
      <alignment horizontal="right" vertical="top" wrapText="1"/>
    </xf>
    <xf numFmtId="165" fontId="6" fillId="0" borderId="41" xfId="0" applyNumberFormat="1" applyFont="1" applyFill="1" applyBorder="1" applyAlignment="1">
      <alignment horizontal="right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right" vertical="top" wrapText="1"/>
    </xf>
    <xf numFmtId="164" fontId="6" fillId="0" borderId="23" xfId="0" applyNumberFormat="1" applyFont="1" applyFill="1" applyBorder="1" applyAlignment="1">
      <alignment horizontal="right" vertical="top" wrapText="1"/>
    </xf>
    <xf numFmtId="164" fontId="6" fillId="0" borderId="34" xfId="0" applyNumberFormat="1" applyFont="1" applyFill="1" applyBorder="1" applyAlignment="1">
      <alignment horizontal="right" vertical="top" wrapText="1"/>
    </xf>
    <xf numFmtId="164" fontId="6" fillId="0" borderId="43" xfId="0" applyNumberFormat="1" applyFont="1" applyFill="1" applyBorder="1" applyAlignment="1">
      <alignment horizontal="right" vertical="top" wrapText="1"/>
    </xf>
    <xf numFmtId="49" fontId="6" fillId="0" borderId="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5" fontId="6" fillId="0" borderId="37" xfId="0" applyNumberFormat="1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top" wrapText="1"/>
    </xf>
    <xf numFmtId="0" fontId="1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1" fillId="0" borderId="60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0" fontId="6" fillId="0" borderId="59" xfId="0" applyFont="1" applyFill="1" applyBorder="1" applyAlignment="1">
      <alignment vertical="top" wrapText="1"/>
    </xf>
    <xf numFmtId="0" fontId="0" fillId="0" borderId="61" xfId="0" applyFont="1" applyFill="1" applyBorder="1" applyAlignment="1">
      <alignment vertical="top" wrapText="1"/>
    </xf>
    <xf numFmtId="0" fontId="9" fillId="0" borderId="61" xfId="0" applyFont="1" applyFill="1" applyBorder="1" applyAlignment="1">
      <alignment vertical="top" wrapText="1"/>
    </xf>
    <xf numFmtId="0" fontId="0" fillId="0" borderId="60" xfId="0" applyFont="1" applyFill="1" applyBorder="1" applyAlignment="1">
      <alignment vertical="top" wrapText="1"/>
    </xf>
    <xf numFmtId="0" fontId="0" fillId="0" borderId="62" xfId="0" applyFont="1" applyFill="1" applyBorder="1" applyAlignment="1">
      <alignment vertical="top" wrapText="1"/>
    </xf>
    <xf numFmtId="0" fontId="9" fillId="0" borderId="62" xfId="0" applyFont="1" applyFill="1" applyBorder="1" applyAlignment="1">
      <alignment vertical="top" wrapText="1"/>
    </xf>
    <xf numFmtId="0" fontId="9" fillId="0" borderId="63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0" fillId="0" borderId="63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1" fillId="0" borderId="59" xfId="0" applyFont="1" applyFill="1" applyBorder="1" applyAlignment="1">
      <alignment vertical="top" wrapText="1"/>
    </xf>
    <xf numFmtId="2" fontId="6" fillId="0" borderId="28" xfId="0" applyNumberFormat="1" applyFont="1" applyFill="1" applyBorder="1" applyAlignment="1">
      <alignment horizontal="right" vertical="top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right" vertical="top" wrapText="1"/>
    </xf>
    <xf numFmtId="164" fontId="2" fillId="0" borderId="66" xfId="0" applyNumberFormat="1" applyFont="1" applyFill="1" applyBorder="1" applyAlignment="1">
      <alignment horizontal="right" vertical="top" wrapText="1"/>
    </xf>
    <xf numFmtId="164" fontId="2" fillId="0" borderId="67" xfId="0" applyNumberFormat="1" applyFont="1" applyFill="1" applyBorder="1" applyAlignment="1">
      <alignment horizontal="right" vertical="top" wrapText="1"/>
    </xf>
    <xf numFmtId="164" fontId="2" fillId="0" borderId="64" xfId="0" applyNumberFormat="1" applyFont="1" applyFill="1" applyBorder="1" applyAlignment="1">
      <alignment horizontal="right" vertical="top" wrapText="1"/>
    </xf>
    <xf numFmtId="164" fontId="2" fillId="0" borderId="68" xfId="0" applyNumberFormat="1" applyFont="1" applyFill="1" applyBorder="1" applyAlignment="1">
      <alignment horizontal="right" vertical="top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vertical="top" wrapText="1"/>
    </xf>
    <xf numFmtId="0" fontId="0" fillId="0" borderId="7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6" fillId="0" borderId="62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2" fillId="0" borderId="70" xfId="0" applyFont="1" applyFill="1" applyBorder="1" applyAlignment="1">
      <alignment vertical="top" wrapText="1"/>
    </xf>
    <xf numFmtId="0" fontId="2" fillId="0" borderId="61" xfId="0" applyFont="1" applyFill="1" applyBorder="1" applyAlignment="1">
      <alignment vertical="top" wrapText="1"/>
    </xf>
    <xf numFmtId="0" fontId="9" fillId="0" borderId="6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72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1" fillId="0" borderId="62" xfId="0" applyFont="1" applyFill="1" applyBorder="1" applyAlignment="1">
      <alignment vertical="top" wrapText="1"/>
    </xf>
    <xf numFmtId="0" fontId="9" fillId="0" borderId="7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0" fillId="0" borderId="73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1" fillId="2" borderId="74" xfId="0" applyFont="1" applyFill="1" applyBorder="1" applyAlignment="1">
      <alignment vertical="top" wrapText="1"/>
    </xf>
    <xf numFmtId="0" fontId="1" fillId="2" borderId="57" xfId="0" applyFont="1" applyFill="1" applyBorder="1" applyAlignment="1">
      <alignment vertical="top" wrapText="1"/>
    </xf>
    <xf numFmtId="0" fontId="3" fillId="0" borderId="6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  <xf numFmtId="0" fontId="1" fillId="0" borderId="7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vertical="top" wrapText="1"/>
    </xf>
    <xf numFmtId="0" fontId="6" fillId="2" borderId="59" xfId="0" applyFont="1" applyFill="1" applyBorder="1" applyAlignment="1">
      <alignment vertical="top" wrapText="1"/>
    </xf>
    <xf numFmtId="0" fontId="2" fillId="0" borderId="75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0"/>
  <sheetViews>
    <sheetView tabSelected="1" topLeftCell="A204" zoomScale="70" zoomScaleNormal="70" zoomScaleSheetLayoutView="100" workbookViewId="0">
      <selection activeCell="B218" sqref="B218"/>
    </sheetView>
  </sheetViews>
  <sheetFormatPr defaultRowHeight="12.75" x14ac:dyDescent="0.2"/>
  <cols>
    <col min="1" max="1" width="4.5" customWidth="1"/>
    <col min="2" max="2" width="110.33203125" customWidth="1"/>
    <col min="3" max="3" width="10.6640625" customWidth="1"/>
    <col min="4" max="5" width="9.33203125" customWidth="1"/>
    <col min="6" max="6" width="20.1640625" customWidth="1"/>
    <col min="7" max="7" width="8.83203125" customWidth="1"/>
    <col min="8" max="8" width="17.5" hidden="1" customWidth="1"/>
    <col min="9" max="9" width="17.5" customWidth="1"/>
    <col min="10" max="10" width="17" customWidth="1"/>
    <col min="11" max="13" width="17.5" customWidth="1"/>
  </cols>
  <sheetData>
    <row r="1" spans="1:13" ht="15.75" customHeight="1" x14ac:dyDescent="0.2">
      <c r="A1" s="27"/>
      <c r="B1" s="27"/>
      <c r="C1" s="27"/>
      <c r="D1" s="296"/>
      <c r="E1" s="296"/>
      <c r="F1" s="296"/>
      <c r="G1" s="296"/>
      <c r="H1" s="27"/>
      <c r="I1" s="27"/>
      <c r="J1" s="27" t="s">
        <v>346</v>
      </c>
      <c r="K1" s="27"/>
    </row>
    <row r="2" spans="1:13" ht="15.75" customHeight="1" x14ac:dyDescent="0.2">
      <c r="A2" s="26"/>
      <c r="B2" s="27"/>
      <c r="C2" s="27"/>
      <c r="D2" s="293"/>
      <c r="E2" s="294"/>
      <c r="F2" s="294"/>
      <c r="G2" s="294"/>
      <c r="H2" s="294"/>
      <c r="I2" s="84"/>
      <c r="J2" s="298" t="s">
        <v>392</v>
      </c>
      <c r="K2" s="299"/>
      <c r="L2" s="299"/>
    </row>
    <row r="3" spans="1:13" ht="45" customHeight="1" x14ac:dyDescent="0.2">
      <c r="A3" s="26"/>
      <c r="B3" s="27"/>
      <c r="C3" s="27"/>
      <c r="D3" s="293"/>
      <c r="E3" s="294"/>
      <c r="F3" s="294"/>
      <c r="G3" s="294"/>
      <c r="H3" s="294"/>
      <c r="I3" s="170"/>
      <c r="J3" s="299"/>
      <c r="K3" s="299"/>
      <c r="L3" s="299"/>
    </row>
    <row r="4" spans="1:13" ht="15" customHeight="1" x14ac:dyDescent="0.2">
      <c r="A4" s="3"/>
      <c r="B4" s="3"/>
      <c r="C4" s="3"/>
      <c r="D4" s="294"/>
      <c r="E4" s="294"/>
      <c r="F4" s="294"/>
      <c r="G4" s="294"/>
      <c r="H4" s="294"/>
      <c r="I4" s="84"/>
      <c r="J4" s="84"/>
      <c r="K4" s="84"/>
    </row>
    <row r="5" spans="1:13" ht="15.75" customHeight="1" x14ac:dyDescent="0.2">
      <c r="A5" s="297" t="s">
        <v>479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3" ht="15.75" x14ac:dyDescent="0.2">
      <c r="A6" s="292"/>
      <c r="B6" s="292"/>
      <c r="C6" s="292"/>
      <c r="D6" s="292"/>
      <c r="E6" s="292"/>
      <c r="F6" s="292"/>
      <c r="G6" s="292"/>
      <c r="H6" s="292"/>
      <c r="I6" s="83"/>
      <c r="J6" s="83"/>
      <c r="K6" s="83"/>
      <c r="L6" s="202" t="s">
        <v>1</v>
      </c>
    </row>
    <row r="7" spans="1:13" ht="63.75" thickBot="1" x14ac:dyDescent="0.25">
      <c r="A7" s="252" t="s">
        <v>2</v>
      </c>
      <c r="B7" s="220" t="s">
        <v>3</v>
      </c>
      <c r="C7" s="221" t="s">
        <v>4</v>
      </c>
      <c r="D7" s="221" t="s">
        <v>5</v>
      </c>
      <c r="E7" s="221" t="s">
        <v>6</v>
      </c>
      <c r="F7" s="221" t="s">
        <v>7</v>
      </c>
      <c r="G7" s="221" t="s">
        <v>8</v>
      </c>
      <c r="H7" s="222" t="s">
        <v>142</v>
      </c>
      <c r="I7" s="223" t="s">
        <v>477</v>
      </c>
      <c r="J7" s="224" t="s">
        <v>478</v>
      </c>
      <c r="K7" s="224" t="s">
        <v>344</v>
      </c>
      <c r="L7" s="225" t="s">
        <v>345</v>
      </c>
      <c r="M7" s="85"/>
    </row>
    <row r="8" spans="1:13" ht="16.5" thickBot="1" x14ac:dyDescent="0.25">
      <c r="A8" s="253">
        <v>1</v>
      </c>
      <c r="B8" s="239" t="s">
        <v>65</v>
      </c>
      <c r="C8" s="106">
        <v>901</v>
      </c>
      <c r="D8" s="106" t="s">
        <v>0</v>
      </c>
      <c r="E8" s="106" t="s">
        <v>0</v>
      </c>
      <c r="F8" s="106" t="s">
        <v>0</v>
      </c>
      <c r="G8" s="107" t="s">
        <v>0</v>
      </c>
      <c r="H8" s="36">
        <f t="shared" ref="H8:I11" si="0">H9</f>
        <v>1590.3000000000002</v>
      </c>
      <c r="I8" s="125">
        <f t="shared" si="0"/>
        <v>2749.2</v>
      </c>
      <c r="J8" s="141">
        <f>J9</f>
        <v>2714.915</v>
      </c>
      <c r="K8" s="156">
        <f>J8-I8</f>
        <v>-34.284999999999854</v>
      </c>
      <c r="L8" s="141">
        <f>J8/I8*100</f>
        <v>98.752909937436357</v>
      </c>
      <c r="M8" s="86"/>
    </row>
    <row r="9" spans="1:13" ht="15.75" x14ac:dyDescent="0.2">
      <c r="A9" s="229" t="s">
        <v>0</v>
      </c>
      <c r="B9" s="226" t="s">
        <v>38</v>
      </c>
      <c r="C9" s="49">
        <v>901</v>
      </c>
      <c r="D9" s="49" t="s">
        <v>20</v>
      </c>
      <c r="E9" s="49" t="s">
        <v>0</v>
      </c>
      <c r="F9" s="49" t="s">
        <v>0</v>
      </c>
      <c r="G9" s="50" t="s">
        <v>0</v>
      </c>
      <c r="H9" s="51">
        <f t="shared" si="0"/>
        <v>1590.3000000000002</v>
      </c>
      <c r="I9" s="126">
        <f t="shared" si="0"/>
        <v>2749.2</v>
      </c>
      <c r="J9" s="142">
        <f>J10</f>
        <v>2714.915</v>
      </c>
      <c r="K9" s="157">
        <f t="shared" ref="K9:K102" si="1">J9-I9</f>
        <v>-34.284999999999854</v>
      </c>
      <c r="L9" s="142">
        <f t="shared" ref="L9:L102" si="2">J9/I9*100</f>
        <v>98.752909937436357</v>
      </c>
      <c r="M9" s="87"/>
    </row>
    <row r="10" spans="1:13" ht="31.5" x14ac:dyDescent="0.2">
      <c r="A10" s="230" t="s">
        <v>0</v>
      </c>
      <c r="B10" s="227" t="s">
        <v>60</v>
      </c>
      <c r="C10" s="1">
        <v>901</v>
      </c>
      <c r="D10" s="1" t="s">
        <v>20</v>
      </c>
      <c r="E10" s="1" t="s">
        <v>26</v>
      </c>
      <c r="F10" s="1" t="s">
        <v>0</v>
      </c>
      <c r="G10" s="2" t="s">
        <v>0</v>
      </c>
      <c r="H10" s="37">
        <f t="shared" si="0"/>
        <v>1590.3000000000002</v>
      </c>
      <c r="I10" s="127">
        <f t="shared" si="0"/>
        <v>2749.2</v>
      </c>
      <c r="J10" s="143">
        <f>J11</f>
        <v>2714.915</v>
      </c>
      <c r="K10" s="158">
        <f t="shared" si="1"/>
        <v>-34.284999999999854</v>
      </c>
      <c r="L10" s="143">
        <f t="shared" si="2"/>
        <v>98.752909937436357</v>
      </c>
      <c r="M10" s="87"/>
    </row>
    <row r="11" spans="1:13" ht="15.75" x14ac:dyDescent="0.2">
      <c r="A11" s="233" t="s">
        <v>0</v>
      </c>
      <c r="B11" s="227" t="s">
        <v>31</v>
      </c>
      <c r="C11" s="1">
        <v>901</v>
      </c>
      <c r="D11" s="1" t="s">
        <v>20</v>
      </c>
      <c r="E11" s="1" t="s">
        <v>26</v>
      </c>
      <c r="F11" s="1" t="s">
        <v>155</v>
      </c>
      <c r="G11" s="2" t="s">
        <v>0</v>
      </c>
      <c r="H11" s="37">
        <f t="shared" si="0"/>
        <v>1590.3000000000002</v>
      </c>
      <c r="I11" s="127">
        <f t="shared" si="0"/>
        <v>2749.2</v>
      </c>
      <c r="J11" s="143">
        <f>J12</f>
        <v>2714.915</v>
      </c>
      <c r="K11" s="158">
        <f t="shared" si="1"/>
        <v>-34.284999999999854</v>
      </c>
      <c r="L11" s="143">
        <f t="shared" si="2"/>
        <v>98.752909937436357</v>
      </c>
      <c r="M11" s="87"/>
    </row>
    <row r="12" spans="1:13" ht="31.5" x14ac:dyDescent="0.2">
      <c r="A12" s="230" t="s">
        <v>0</v>
      </c>
      <c r="B12" s="227" t="s">
        <v>66</v>
      </c>
      <c r="C12" s="1">
        <v>901</v>
      </c>
      <c r="D12" s="1" t="s">
        <v>20</v>
      </c>
      <c r="E12" s="1" t="s">
        <v>26</v>
      </c>
      <c r="F12" s="1" t="s">
        <v>156</v>
      </c>
      <c r="G12" s="2" t="s">
        <v>0</v>
      </c>
      <c r="H12" s="37">
        <f>H13+H15</f>
        <v>1590.3000000000002</v>
      </c>
      <c r="I12" s="127">
        <f>I13+I15</f>
        <v>2749.2</v>
      </c>
      <c r="J12" s="143">
        <f>J13+J15</f>
        <v>2714.915</v>
      </c>
      <c r="K12" s="158">
        <f t="shared" si="1"/>
        <v>-34.284999999999854</v>
      </c>
      <c r="L12" s="143">
        <f t="shared" si="2"/>
        <v>98.752909937436357</v>
      </c>
      <c r="M12" s="87"/>
    </row>
    <row r="13" spans="1:13" ht="15.75" x14ac:dyDescent="0.2">
      <c r="A13" s="230" t="s">
        <v>0</v>
      </c>
      <c r="B13" s="227" t="s">
        <v>67</v>
      </c>
      <c r="C13" s="1">
        <v>901</v>
      </c>
      <c r="D13" s="1" t="s">
        <v>20</v>
      </c>
      <c r="E13" s="1" t="s">
        <v>26</v>
      </c>
      <c r="F13" s="1" t="s">
        <v>154</v>
      </c>
      <c r="G13" s="2" t="s">
        <v>0</v>
      </c>
      <c r="H13" s="37">
        <f>H14</f>
        <v>0</v>
      </c>
      <c r="I13" s="127">
        <f>I14</f>
        <v>990.6</v>
      </c>
      <c r="J13" s="143">
        <f>J14</f>
        <v>982.55499999999995</v>
      </c>
      <c r="K13" s="158">
        <f t="shared" si="1"/>
        <v>-8.0450000000000728</v>
      </c>
      <c r="L13" s="143">
        <v>0</v>
      </c>
      <c r="M13" s="87"/>
    </row>
    <row r="14" spans="1:13" ht="47.25" x14ac:dyDescent="0.2">
      <c r="A14" s="233" t="s">
        <v>0</v>
      </c>
      <c r="B14" s="227" t="s">
        <v>21</v>
      </c>
      <c r="C14" s="1">
        <v>901</v>
      </c>
      <c r="D14" s="1" t="s">
        <v>20</v>
      </c>
      <c r="E14" s="1" t="s">
        <v>26</v>
      </c>
      <c r="F14" s="1" t="s">
        <v>154</v>
      </c>
      <c r="G14" s="2" t="s">
        <v>22</v>
      </c>
      <c r="H14" s="37">
        <v>0</v>
      </c>
      <c r="I14" s="127">
        <v>990.6</v>
      </c>
      <c r="J14" s="143">
        <v>982.55499999999995</v>
      </c>
      <c r="K14" s="158">
        <f t="shared" si="1"/>
        <v>-8.0450000000000728</v>
      </c>
      <c r="L14" s="143">
        <v>0</v>
      </c>
      <c r="M14" s="87"/>
    </row>
    <row r="15" spans="1:13" ht="15.75" x14ac:dyDescent="0.2">
      <c r="A15" s="230" t="s">
        <v>0</v>
      </c>
      <c r="B15" s="227" t="s">
        <v>68</v>
      </c>
      <c r="C15" s="1">
        <v>901</v>
      </c>
      <c r="D15" s="1" t="s">
        <v>20</v>
      </c>
      <c r="E15" s="1" t="s">
        <v>26</v>
      </c>
      <c r="F15" s="1" t="s">
        <v>157</v>
      </c>
      <c r="G15" s="2" t="s">
        <v>0</v>
      </c>
      <c r="H15" s="37">
        <f>H16+H17+H18</f>
        <v>1590.3000000000002</v>
      </c>
      <c r="I15" s="127">
        <f>I16+I17+I18</f>
        <v>1758.6</v>
      </c>
      <c r="J15" s="143">
        <f>J16+J17+J18</f>
        <v>1732.3600000000001</v>
      </c>
      <c r="K15" s="158">
        <f t="shared" si="1"/>
        <v>-26.239999999999782</v>
      </c>
      <c r="L15" s="143">
        <f t="shared" si="2"/>
        <v>98.507904014557042</v>
      </c>
      <c r="M15" s="87"/>
    </row>
    <row r="16" spans="1:13" ht="47.25" x14ac:dyDescent="0.2">
      <c r="A16" s="230" t="s">
        <v>0</v>
      </c>
      <c r="B16" s="227" t="s">
        <v>21</v>
      </c>
      <c r="C16" s="1">
        <v>901</v>
      </c>
      <c r="D16" s="1" t="s">
        <v>20</v>
      </c>
      <c r="E16" s="1" t="s">
        <v>26</v>
      </c>
      <c r="F16" s="1" t="s">
        <v>157</v>
      </c>
      <c r="G16" s="2" t="s">
        <v>22</v>
      </c>
      <c r="H16" s="37">
        <v>1187.9000000000001</v>
      </c>
      <c r="I16" s="127">
        <v>1432.5</v>
      </c>
      <c r="J16" s="143">
        <v>1418.6880000000001</v>
      </c>
      <c r="K16" s="158">
        <f t="shared" si="1"/>
        <v>-13.811999999999898</v>
      </c>
      <c r="L16" s="143">
        <f t="shared" si="2"/>
        <v>99.035811518324607</v>
      </c>
      <c r="M16" s="87"/>
    </row>
    <row r="17" spans="1:13" ht="15.75" x14ac:dyDescent="0.2">
      <c r="A17" s="230" t="s">
        <v>0</v>
      </c>
      <c r="B17" s="227" t="s">
        <v>199</v>
      </c>
      <c r="C17" s="1">
        <v>901</v>
      </c>
      <c r="D17" s="1" t="s">
        <v>20</v>
      </c>
      <c r="E17" s="1" t="s">
        <v>26</v>
      </c>
      <c r="F17" s="1" t="s">
        <v>157</v>
      </c>
      <c r="G17" s="2" t="s">
        <v>12</v>
      </c>
      <c r="H17" s="37">
        <v>400</v>
      </c>
      <c r="I17" s="127">
        <v>319.8</v>
      </c>
      <c r="J17" s="143">
        <v>307.80099999999999</v>
      </c>
      <c r="K17" s="158">
        <f t="shared" si="1"/>
        <v>-11.999000000000024</v>
      </c>
      <c r="L17" s="143">
        <f t="shared" si="2"/>
        <v>96.247967479674784</v>
      </c>
      <c r="M17" s="87"/>
    </row>
    <row r="18" spans="1:13" ht="16.5" thickBot="1" x14ac:dyDescent="0.25">
      <c r="A18" s="236" t="s">
        <v>0</v>
      </c>
      <c r="B18" s="244" t="s">
        <v>23</v>
      </c>
      <c r="C18" s="13">
        <v>901</v>
      </c>
      <c r="D18" s="13" t="s">
        <v>20</v>
      </c>
      <c r="E18" s="13" t="s">
        <v>26</v>
      </c>
      <c r="F18" s="13" t="s">
        <v>157</v>
      </c>
      <c r="G18" s="14" t="s">
        <v>24</v>
      </c>
      <c r="H18" s="40">
        <v>2.4</v>
      </c>
      <c r="I18" s="128">
        <v>6.3</v>
      </c>
      <c r="J18" s="144">
        <v>5.8710000000000004</v>
      </c>
      <c r="K18" s="159">
        <f t="shared" si="1"/>
        <v>-0.42899999999999938</v>
      </c>
      <c r="L18" s="144">
        <f t="shared" si="2"/>
        <v>93.190476190476204</v>
      </c>
      <c r="M18" s="87"/>
    </row>
    <row r="19" spans="1:13" ht="30.75" customHeight="1" thickBot="1" x14ac:dyDescent="0.25">
      <c r="A19" s="254">
        <v>2</v>
      </c>
      <c r="B19" s="239" t="s">
        <v>69</v>
      </c>
      <c r="C19" s="106">
        <v>902</v>
      </c>
      <c r="D19" s="106" t="s">
        <v>0</v>
      </c>
      <c r="E19" s="106" t="s">
        <v>0</v>
      </c>
      <c r="F19" s="106" t="s">
        <v>0</v>
      </c>
      <c r="G19" s="107" t="s">
        <v>0</v>
      </c>
      <c r="H19" s="36" t="e">
        <f>H20+H40</f>
        <v>#REF!</v>
      </c>
      <c r="I19" s="125">
        <f>I20+I40</f>
        <v>121276.76300000001</v>
      </c>
      <c r="J19" s="141">
        <f>J20+J40</f>
        <v>121246.72099999999</v>
      </c>
      <c r="K19" s="156">
        <f t="shared" si="1"/>
        <v>-30.042000000015832</v>
      </c>
      <c r="L19" s="141">
        <f t="shared" si="2"/>
        <v>99.975228560478641</v>
      </c>
      <c r="M19" s="86"/>
    </row>
    <row r="20" spans="1:13" ht="15.75" x14ac:dyDescent="0.2">
      <c r="A20" s="255"/>
      <c r="B20" s="226" t="s">
        <v>13</v>
      </c>
      <c r="C20" s="49">
        <v>902</v>
      </c>
      <c r="D20" s="49" t="s">
        <v>14</v>
      </c>
      <c r="E20" s="49" t="s">
        <v>0</v>
      </c>
      <c r="F20" s="49" t="s">
        <v>0</v>
      </c>
      <c r="G20" s="50" t="s">
        <v>0</v>
      </c>
      <c r="H20" s="51" t="e">
        <f>H21</f>
        <v>#REF!</v>
      </c>
      <c r="I20" s="126">
        <f>I21</f>
        <v>15739</v>
      </c>
      <c r="J20" s="142">
        <f>J21</f>
        <v>15738.999</v>
      </c>
      <c r="K20" s="157">
        <f t="shared" si="1"/>
        <v>-1.0000000002037268E-3</v>
      </c>
      <c r="L20" s="142">
        <f t="shared" si="2"/>
        <v>99.999993646356188</v>
      </c>
      <c r="M20" s="87"/>
    </row>
    <row r="21" spans="1:13" ht="15.75" x14ac:dyDescent="0.2">
      <c r="A21" s="256"/>
      <c r="B21" s="244" t="s">
        <v>364</v>
      </c>
      <c r="C21" s="1">
        <v>902</v>
      </c>
      <c r="D21" s="1" t="s">
        <v>14</v>
      </c>
      <c r="E21" s="15" t="s">
        <v>26</v>
      </c>
      <c r="F21" s="1" t="s">
        <v>0</v>
      </c>
      <c r="G21" s="2" t="s">
        <v>0</v>
      </c>
      <c r="H21" s="37" t="e">
        <f>H22+#REF!</f>
        <v>#REF!</v>
      </c>
      <c r="I21" s="127">
        <f>I22+I38</f>
        <v>15739</v>
      </c>
      <c r="J21" s="143">
        <f>J22+J38</f>
        <v>15738.999</v>
      </c>
      <c r="K21" s="158">
        <f t="shared" si="1"/>
        <v>-1.0000000002037268E-3</v>
      </c>
      <c r="L21" s="143">
        <f t="shared" si="2"/>
        <v>99.999993646356188</v>
      </c>
      <c r="M21" s="87"/>
    </row>
    <row r="22" spans="1:13" ht="15.75" x14ac:dyDescent="0.2">
      <c r="A22" s="229"/>
      <c r="B22" s="6" t="s">
        <v>71</v>
      </c>
      <c r="C22" s="5">
        <v>902</v>
      </c>
      <c r="D22" s="1" t="s">
        <v>14</v>
      </c>
      <c r="E22" s="15" t="s">
        <v>26</v>
      </c>
      <c r="F22" s="1" t="s">
        <v>158</v>
      </c>
      <c r="G22" s="2" t="s">
        <v>0</v>
      </c>
      <c r="H22" s="37" t="e">
        <f>H23</f>
        <v>#REF!</v>
      </c>
      <c r="I22" s="127">
        <f>I23</f>
        <v>15676</v>
      </c>
      <c r="J22" s="143">
        <f>J23</f>
        <v>15676</v>
      </c>
      <c r="K22" s="158">
        <f t="shared" si="1"/>
        <v>0</v>
      </c>
      <c r="L22" s="143">
        <f t="shared" si="2"/>
        <v>100</v>
      </c>
      <c r="M22" s="87"/>
    </row>
    <row r="23" spans="1:13" ht="15.75" x14ac:dyDescent="0.2">
      <c r="A23" s="230"/>
      <c r="B23" s="270" t="s">
        <v>72</v>
      </c>
      <c r="C23" s="1">
        <v>902</v>
      </c>
      <c r="D23" s="1" t="s">
        <v>14</v>
      </c>
      <c r="E23" s="15" t="s">
        <v>26</v>
      </c>
      <c r="F23" s="1" t="s">
        <v>159</v>
      </c>
      <c r="G23" s="2" t="s">
        <v>0</v>
      </c>
      <c r="H23" s="37" t="e">
        <f>H24+#REF!+H26+H33</f>
        <v>#REF!</v>
      </c>
      <c r="I23" s="127">
        <f>I24+I26+I33+I35+I29+I31</f>
        <v>15676</v>
      </c>
      <c r="J23" s="143">
        <f>J24+J26+J33+J35+J29+J31</f>
        <v>15676</v>
      </c>
      <c r="K23" s="158">
        <f t="shared" si="1"/>
        <v>0</v>
      </c>
      <c r="L23" s="143">
        <f t="shared" si="2"/>
        <v>100</v>
      </c>
      <c r="M23" s="87"/>
    </row>
    <row r="24" spans="1:13" ht="31.5" x14ac:dyDescent="0.2">
      <c r="A24" s="230" t="s">
        <v>0</v>
      </c>
      <c r="B24" s="271" t="s">
        <v>73</v>
      </c>
      <c r="C24" s="1">
        <v>902</v>
      </c>
      <c r="D24" s="1" t="s">
        <v>14</v>
      </c>
      <c r="E24" s="15" t="s">
        <v>26</v>
      </c>
      <c r="F24" s="1" t="s">
        <v>293</v>
      </c>
      <c r="G24" s="2" t="s">
        <v>0</v>
      </c>
      <c r="H24" s="37">
        <f>H25</f>
        <v>80</v>
      </c>
      <c r="I24" s="127">
        <f>I25</f>
        <v>80</v>
      </c>
      <c r="J24" s="143">
        <f>J25</f>
        <v>80</v>
      </c>
      <c r="K24" s="158">
        <f t="shared" si="1"/>
        <v>0</v>
      </c>
      <c r="L24" s="143">
        <f t="shared" si="2"/>
        <v>100</v>
      </c>
      <c r="M24" s="87"/>
    </row>
    <row r="25" spans="1:13" ht="31.5" x14ac:dyDescent="0.2">
      <c r="A25" s="233" t="s">
        <v>0</v>
      </c>
      <c r="B25" s="227" t="s">
        <v>15</v>
      </c>
      <c r="C25" s="1">
        <v>902</v>
      </c>
      <c r="D25" s="1" t="s">
        <v>14</v>
      </c>
      <c r="E25" s="15" t="s">
        <v>26</v>
      </c>
      <c r="F25" s="1" t="s">
        <v>293</v>
      </c>
      <c r="G25" s="2" t="s">
        <v>16</v>
      </c>
      <c r="H25" s="37">
        <v>80</v>
      </c>
      <c r="I25" s="127">
        <v>80</v>
      </c>
      <c r="J25" s="143">
        <v>80</v>
      </c>
      <c r="K25" s="158">
        <f t="shared" si="1"/>
        <v>0</v>
      </c>
      <c r="L25" s="143">
        <f t="shared" si="2"/>
        <v>100</v>
      </c>
      <c r="M25" s="87"/>
    </row>
    <row r="26" spans="1:13" s="47" customFormat="1" ht="15.75" x14ac:dyDescent="0.2">
      <c r="A26" s="234"/>
      <c r="B26" s="231" t="s">
        <v>303</v>
      </c>
      <c r="C26" s="16">
        <v>902</v>
      </c>
      <c r="D26" s="16" t="s">
        <v>14</v>
      </c>
      <c r="E26" s="17" t="s">
        <v>26</v>
      </c>
      <c r="F26" s="16" t="s">
        <v>304</v>
      </c>
      <c r="G26" s="25"/>
      <c r="H26" s="39">
        <f t="shared" ref="H26:J27" si="3">H27</f>
        <v>10803.9</v>
      </c>
      <c r="I26" s="129">
        <f t="shared" si="3"/>
        <v>13860.7</v>
      </c>
      <c r="J26" s="145">
        <f t="shared" si="3"/>
        <v>13860.7</v>
      </c>
      <c r="K26" s="160">
        <f t="shared" si="1"/>
        <v>0</v>
      </c>
      <c r="L26" s="145">
        <f t="shared" si="2"/>
        <v>100</v>
      </c>
      <c r="M26" s="88"/>
    </row>
    <row r="27" spans="1:13" ht="31.5" x14ac:dyDescent="0.2">
      <c r="A27" s="233" t="s">
        <v>0</v>
      </c>
      <c r="B27" s="271" t="s">
        <v>74</v>
      </c>
      <c r="C27" s="1">
        <v>902</v>
      </c>
      <c r="D27" s="1" t="s">
        <v>14</v>
      </c>
      <c r="E27" s="15" t="s">
        <v>26</v>
      </c>
      <c r="F27" s="1" t="s">
        <v>160</v>
      </c>
      <c r="G27" s="2" t="s">
        <v>0</v>
      </c>
      <c r="H27" s="37">
        <f t="shared" si="3"/>
        <v>10803.9</v>
      </c>
      <c r="I27" s="127">
        <f t="shared" si="3"/>
        <v>13860.7</v>
      </c>
      <c r="J27" s="143">
        <f t="shared" si="3"/>
        <v>13860.7</v>
      </c>
      <c r="K27" s="158">
        <f t="shared" si="1"/>
        <v>0</v>
      </c>
      <c r="L27" s="143">
        <f t="shared" si="2"/>
        <v>100</v>
      </c>
      <c r="M27" s="87"/>
    </row>
    <row r="28" spans="1:13" ht="31.5" x14ac:dyDescent="0.2">
      <c r="A28" s="233" t="s">
        <v>0</v>
      </c>
      <c r="B28" s="244" t="s">
        <v>15</v>
      </c>
      <c r="C28" s="1">
        <v>902</v>
      </c>
      <c r="D28" s="1" t="s">
        <v>14</v>
      </c>
      <c r="E28" s="15" t="s">
        <v>26</v>
      </c>
      <c r="F28" s="1" t="s">
        <v>160</v>
      </c>
      <c r="G28" s="2" t="s">
        <v>16</v>
      </c>
      <c r="H28" s="37">
        <v>10803.9</v>
      </c>
      <c r="I28" s="127">
        <v>13860.7</v>
      </c>
      <c r="J28" s="143">
        <v>13860.7</v>
      </c>
      <c r="K28" s="158">
        <f t="shared" si="1"/>
        <v>0</v>
      </c>
      <c r="L28" s="143">
        <f t="shared" si="2"/>
        <v>100</v>
      </c>
      <c r="M28" s="87"/>
    </row>
    <row r="29" spans="1:13" s="284" customFormat="1" ht="31.5" x14ac:dyDescent="0.2">
      <c r="A29" s="233"/>
      <c r="B29" s="9" t="s">
        <v>455</v>
      </c>
      <c r="C29" s="1">
        <v>902</v>
      </c>
      <c r="D29" s="1" t="s">
        <v>14</v>
      </c>
      <c r="E29" s="15" t="s">
        <v>26</v>
      </c>
      <c r="F29" s="1" t="s">
        <v>454</v>
      </c>
      <c r="G29" s="2"/>
      <c r="H29" s="37"/>
      <c r="I29" s="127">
        <f>I30</f>
        <v>984.3</v>
      </c>
      <c r="J29" s="143">
        <f>J30</f>
        <v>984.3</v>
      </c>
      <c r="K29" s="158">
        <f>J29-I29</f>
        <v>0</v>
      </c>
      <c r="L29" s="143">
        <f>J29/I29*100</f>
        <v>100</v>
      </c>
      <c r="M29" s="87"/>
    </row>
    <row r="30" spans="1:13" s="284" customFormat="1" ht="31.5" x14ac:dyDescent="0.2">
      <c r="A30" s="233"/>
      <c r="B30" s="231" t="s">
        <v>15</v>
      </c>
      <c r="C30" s="1">
        <v>902</v>
      </c>
      <c r="D30" s="1" t="s">
        <v>14</v>
      </c>
      <c r="E30" s="15" t="s">
        <v>26</v>
      </c>
      <c r="F30" s="1" t="s">
        <v>454</v>
      </c>
      <c r="G30" s="25">
        <v>600</v>
      </c>
      <c r="H30" s="37"/>
      <c r="I30" s="127">
        <v>984.3</v>
      </c>
      <c r="J30" s="143">
        <v>984.3</v>
      </c>
      <c r="K30" s="158">
        <f>J30-I30</f>
        <v>0</v>
      </c>
      <c r="L30" s="143">
        <f>J30/I30*100</f>
        <v>100</v>
      </c>
      <c r="M30" s="87"/>
    </row>
    <row r="31" spans="1:13" s="284" customFormat="1" ht="15.75" x14ac:dyDescent="0.2">
      <c r="A31" s="233"/>
      <c r="B31" s="9" t="s">
        <v>456</v>
      </c>
      <c r="C31" s="1">
        <v>902</v>
      </c>
      <c r="D31" s="1" t="s">
        <v>14</v>
      </c>
      <c r="E31" s="15" t="s">
        <v>26</v>
      </c>
      <c r="F31" s="1" t="s">
        <v>453</v>
      </c>
      <c r="G31" s="2"/>
      <c r="H31" s="37"/>
      <c r="I31" s="127">
        <f>I32</f>
        <v>213.7</v>
      </c>
      <c r="J31" s="143">
        <f>J32</f>
        <v>213.7</v>
      </c>
      <c r="K31" s="158">
        <f>J31-I31</f>
        <v>0</v>
      </c>
      <c r="L31" s="143">
        <f>J31/I31*100</f>
        <v>100</v>
      </c>
      <c r="M31" s="87"/>
    </row>
    <row r="32" spans="1:13" s="284" customFormat="1" ht="31.5" x14ac:dyDescent="0.2">
      <c r="A32" s="233"/>
      <c r="B32" s="231" t="s">
        <v>15</v>
      </c>
      <c r="C32" s="1">
        <v>902</v>
      </c>
      <c r="D32" s="1" t="s">
        <v>14</v>
      </c>
      <c r="E32" s="15" t="s">
        <v>26</v>
      </c>
      <c r="F32" s="1" t="s">
        <v>453</v>
      </c>
      <c r="G32" s="25">
        <v>600</v>
      </c>
      <c r="H32" s="37"/>
      <c r="I32" s="127">
        <v>213.7</v>
      </c>
      <c r="J32" s="143">
        <v>213.7</v>
      </c>
      <c r="K32" s="158">
        <f>J32-I32</f>
        <v>0</v>
      </c>
      <c r="L32" s="143">
        <f>J32/I32*100</f>
        <v>100</v>
      </c>
      <c r="M32" s="87"/>
    </row>
    <row r="33" spans="1:13" s="47" customFormat="1" ht="15.75" x14ac:dyDescent="0.2">
      <c r="A33" s="241" t="s">
        <v>0</v>
      </c>
      <c r="B33" s="21" t="s">
        <v>143</v>
      </c>
      <c r="C33" s="46">
        <v>902</v>
      </c>
      <c r="D33" s="17" t="s">
        <v>14</v>
      </c>
      <c r="E33" s="17" t="s">
        <v>26</v>
      </c>
      <c r="F33" s="16" t="s">
        <v>286</v>
      </c>
      <c r="G33" s="25"/>
      <c r="H33" s="39">
        <f>H34</f>
        <v>0</v>
      </c>
      <c r="I33" s="129">
        <f>I34</f>
        <v>370</v>
      </c>
      <c r="J33" s="145">
        <f>J34</f>
        <v>370</v>
      </c>
      <c r="K33" s="160">
        <f t="shared" si="1"/>
        <v>0</v>
      </c>
      <c r="L33" s="145">
        <f t="shared" si="2"/>
        <v>100</v>
      </c>
      <c r="M33" s="88"/>
    </row>
    <row r="34" spans="1:13" s="47" customFormat="1" ht="31.5" x14ac:dyDescent="0.2">
      <c r="A34" s="257" t="s">
        <v>0</v>
      </c>
      <c r="B34" s="231" t="s">
        <v>15</v>
      </c>
      <c r="C34" s="46">
        <v>902</v>
      </c>
      <c r="D34" s="17" t="s">
        <v>14</v>
      </c>
      <c r="E34" s="17" t="s">
        <v>26</v>
      </c>
      <c r="F34" s="16" t="s">
        <v>286</v>
      </c>
      <c r="G34" s="25">
        <v>600</v>
      </c>
      <c r="H34" s="39">
        <v>0</v>
      </c>
      <c r="I34" s="129">
        <v>370</v>
      </c>
      <c r="J34" s="145">
        <v>370</v>
      </c>
      <c r="K34" s="160">
        <f t="shared" si="1"/>
        <v>0</v>
      </c>
      <c r="L34" s="145">
        <f t="shared" si="2"/>
        <v>100</v>
      </c>
      <c r="M34" s="88"/>
    </row>
    <row r="35" spans="1:13" s="47" customFormat="1" ht="31.5" x14ac:dyDescent="0.2">
      <c r="A35" s="257"/>
      <c r="B35" s="231" t="s">
        <v>366</v>
      </c>
      <c r="C35" s="46">
        <v>902</v>
      </c>
      <c r="D35" s="17" t="s">
        <v>14</v>
      </c>
      <c r="E35" s="17" t="s">
        <v>26</v>
      </c>
      <c r="F35" s="16" t="s">
        <v>365</v>
      </c>
      <c r="G35" s="25"/>
      <c r="H35" s="39"/>
      <c r="I35" s="129">
        <f>I36</f>
        <v>167.3</v>
      </c>
      <c r="J35" s="145">
        <f>J36</f>
        <v>167.3</v>
      </c>
      <c r="K35" s="160">
        <f>K36</f>
        <v>0</v>
      </c>
      <c r="L35" s="145">
        <f>L36</f>
        <v>100</v>
      </c>
      <c r="M35" s="88"/>
    </row>
    <row r="36" spans="1:13" s="47" customFormat="1" ht="31.5" x14ac:dyDescent="0.2">
      <c r="A36" s="257"/>
      <c r="B36" s="231" t="s">
        <v>15</v>
      </c>
      <c r="C36" s="46">
        <v>902</v>
      </c>
      <c r="D36" s="17" t="s">
        <v>14</v>
      </c>
      <c r="E36" s="17" t="s">
        <v>26</v>
      </c>
      <c r="F36" s="16" t="s">
        <v>365</v>
      </c>
      <c r="G36" s="25">
        <v>600</v>
      </c>
      <c r="H36" s="39"/>
      <c r="I36" s="129">
        <v>167.3</v>
      </c>
      <c r="J36" s="145">
        <v>167.3</v>
      </c>
      <c r="K36" s="160">
        <f>J36-I36</f>
        <v>0</v>
      </c>
      <c r="L36" s="145">
        <f>J36/I36*100</f>
        <v>100</v>
      </c>
      <c r="M36" s="88"/>
    </row>
    <row r="37" spans="1:13" s="47" customFormat="1" ht="31.5" x14ac:dyDescent="0.2">
      <c r="A37" s="257"/>
      <c r="B37" s="6" t="s">
        <v>70</v>
      </c>
      <c r="C37" s="46">
        <v>902</v>
      </c>
      <c r="D37" s="17" t="s">
        <v>14</v>
      </c>
      <c r="E37" s="17" t="s">
        <v>26</v>
      </c>
      <c r="F37" s="16" t="s">
        <v>168</v>
      </c>
      <c r="G37" s="25"/>
      <c r="H37" s="39"/>
      <c r="I37" s="129">
        <f>I38</f>
        <v>63</v>
      </c>
      <c r="J37" s="145">
        <f>J38</f>
        <v>62.999000000000002</v>
      </c>
      <c r="K37" s="160">
        <f>J37-I37</f>
        <v>-9.9999999999766942E-4</v>
      </c>
      <c r="L37" s="145">
        <f>J37/I37*100</f>
        <v>99.998412698412693</v>
      </c>
      <c r="M37" s="88"/>
    </row>
    <row r="38" spans="1:13" s="47" customFormat="1" ht="18.75" customHeight="1" x14ac:dyDescent="0.2">
      <c r="A38" s="257"/>
      <c r="B38" s="231" t="s">
        <v>170</v>
      </c>
      <c r="C38" s="46">
        <v>902</v>
      </c>
      <c r="D38" s="17" t="s">
        <v>14</v>
      </c>
      <c r="E38" s="17" t="s">
        <v>26</v>
      </c>
      <c r="F38" s="16" t="s">
        <v>169</v>
      </c>
      <c r="G38" s="25"/>
      <c r="H38" s="39"/>
      <c r="I38" s="129">
        <f>I39</f>
        <v>63</v>
      </c>
      <c r="J38" s="145">
        <f>J39</f>
        <v>62.999000000000002</v>
      </c>
      <c r="K38" s="160">
        <f>K39</f>
        <v>-9.9999999999766942E-4</v>
      </c>
      <c r="L38" s="145">
        <f>L39</f>
        <v>99.998412698412693</v>
      </c>
      <c r="M38" s="88"/>
    </row>
    <row r="39" spans="1:13" s="47" customFormat="1" ht="31.5" x14ac:dyDescent="0.2">
      <c r="A39" s="257"/>
      <c r="B39" s="231" t="s">
        <v>15</v>
      </c>
      <c r="C39" s="46">
        <v>902</v>
      </c>
      <c r="D39" s="17" t="s">
        <v>14</v>
      </c>
      <c r="E39" s="17" t="s">
        <v>26</v>
      </c>
      <c r="F39" s="16" t="s">
        <v>169</v>
      </c>
      <c r="G39" s="25">
        <v>600</v>
      </c>
      <c r="H39" s="39"/>
      <c r="I39" s="129">
        <v>63</v>
      </c>
      <c r="J39" s="145">
        <v>62.999000000000002</v>
      </c>
      <c r="K39" s="160">
        <f>J39-I39</f>
        <v>-9.9999999999766942E-4</v>
      </c>
      <c r="L39" s="145">
        <f>J39/I39*100</f>
        <v>99.998412698412693</v>
      </c>
      <c r="M39" s="88"/>
    </row>
    <row r="40" spans="1:13" ht="15.75" x14ac:dyDescent="0.2">
      <c r="A40" s="233" t="s">
        <v>0</v>
      </c>
      <c r="B40" s="227" t="s">
        <v>34</v>
      </c>
      <c r="C40" s="1">
        <v>902</v>
      </c>
      <c r="D40" s="1" t="s">
        <v>35</v>
      </c>
      <c r="E40" s="1" t="s">
        <v>0</v>
      </c>
      <c r="F40" s="1" t="s">
        <v>0</v>
      </c>
      <c r="G40" s="2" t="s">
        <v>0</v>
      </c>
      <c r="H40" s="37" t="e">
        <f>H41+H108</f>
        <v>#REF!</v>
      </c>
      <c r="I40" s="127">
        <f>I41+I108</f>
        <v>105537.76300000001</v>
      </c>
      <c r="J40" s="143">
        <f>J41+J108</f>
        <v>105507.72199999999</v>
      </c>
      <c r="K40" s="158">
        <f t="shared" si="1"/>
        <v>-30.041000000011991</v>
      </c>
      <c r="L40" s="143">
        <f t="shared" si="2"/>
        <v>99.97153530722457</v>
      </c>
      <c r="M40" s="87"/>
    </row>
    <row r="41" spans="1:13" ht="15.75" x14ac:dyDescent="0.2">
      <c r="A41" s="233" t="s">
        <v>0</v>
      </c>
      <c r="B41" s="244" t="s">
        <v>36</v>
      </c>
      <c r="C41" s="1">
        <v>902</v>
      </c>
      <c r="D41" s="1" t="s">
        <v>35</v>
      </c>
      <c r="E41" s="1" t="s">
        <v>20</v>
      </c>
      <c r="F41" s="1" t="s">
        <v>0</v>
      </c>
      <c r="G41" s="2" t="s">
        <v>0</v>
      </c>
      <c r="H41" s="37" t="e">
        <f>H42+H101+H98</f>
        <v>#REF!</v>
      </c>
      <c r="I41" s="127">
        <f>I42+I101+I98</f>
        <v>88475.163000000015</v>
      </c>
      <c r="J41" s="143">
        <f>J42+J101+J98</f>
        <v>88447.726999999999</v>
      </c>
      <c r="K41" s="158">
        <f t="shared" si="1"/>
        <v>-27.436000000016065</v>
      </c>
      <c r="L41" s="143">
        <f t="shared" si="2"/>
        <v>99.968990167330901</v>
      </c>
      <c r="M41" s="87"/>
    </row>
    <row r="42" spans="1:13" ht="15.75" x14ac:dyDescent="0.2">
      <c r="A42" s="233"/>
      <c r="B42" s="7" t="s">
        <v>71</v>
      </c>
      <c r="C42" s="1">
        <v>902</v>
      </c>
      <c r="D42" s="1" t="s">
        <v>35</v>
      </c>
      <c r="E42" s="1" t="s">
        <v>20</v>
      </c>
      <c r="F42" s="1" t="s">
        <v>158</v>
      </c>
      <c r="G42" s="2" t="s">
        <v>0</v>
      </c>
      <c r="H42" s="37" t="e">
        <f>H43+H67+H79</f>
        <v>#REF!</v>
      </c>
      <c r="I42" s="127">
        <f>I43+I67+I79</f>
        <v>87916.063000000009</v>
      </c>
      <c r="J42" s="143">
        <f>J43+J67+J79</f>
        <v>87888.626999999993</v>
      </c>
      <c r="K42" s="158">
        <f t="shared" si="1"/>
        <v>-27.436000000016065</v>
      </c>
      <c r="L42" s="143">
        <f t="shared" si="2"/>
        <v>99.968792961076957</v>
      </c>
      <c r="M42" s="87"/>
    </row>
    <row r="43" spans="1:13" ht="15.75" x14ac:dyDescent="0.2">
      <c r="A43" s="233"/>
      <c r="B43" s="6" t="s">
        <v>75</v>
      </c>
      <c r="C43" s="5">
        <v>902</v>
      </c>
      <c r="D43" s="1" t="s">
        <v>35</v>
      </c>
      <c r="E43" s="1" t="s">
        <v>20</v>
      </c>
      <c r="F43" s="1" t="s">
        <v>161</v>
      </c>
      <c r="G43" s="2" t="s">
        <v>0</v>
      </c>
      <c r="H43" s="37">
        <f>H44+H48+H53+H55</f>
        <v>16004</v>
      </c>
      <c r="I43" s="127">
        <f>I44+I46+I48+I55+I59+I61+I63+I65+I57+I53+I51</f>
        <v>75740.362999999998</v>
      </c>
      <c r="J43" s="143">
        <f>J44+J46+J48+J53+J55+J60+J61+J63+J65+J57+J51</f>
        <v>75740.356999999989</v>
      </c>
      <c r="K43" s="158">
        <f t="shared" si="1"/>
        <v>-6.0000000084983185E-3</v>
      </c>
      <c r="L43" s="143">
        <f t="shared" si="2"/>
        <v>99.99999207820008</v>
      </c>
      <c r="M43" s="87"/>
    </row>
    <row r="44" spans="1:13" ht="31.5" x14ac:dyDescent="0.2">
      <c r="A44" s="230" t="s">
        <v>0</v>
      </c>
      <c r="B44" s="227" t="s">
        <v>178</v>
      </c>
      <c r="C44" s="1">
        <v>902</v>
      </c>
      <c r="D44" s="1" t="s">
        <v>35</v>
      </c>
      <c r="E44" s="1" t="s">
        <v>20</v>
      </c>
      <c r="F44" s="1" t="s">
        <v>162</v>
      </c>
      <c r="G44" s="2" t="s">
        <v>0</v>
      </c>
      <c r="H44" s="37">
        <f>H45</f>
        <v>105</v>
      </c>
      <c r="I44" s="127">
        <f>I45</f>
        <v>85</v>
      </c>
      <c r="J44" s="143">
        <f>J45</f>
        <v>85</v>
      </c>
      <c r="K44" s="158">
        <f t="shared" si="1"/>
        <v>0</v>
      </c>
      <c r="L44" s="143">
        <f t="shared" si="2"/>
        <v>100</v>
      </c>
      <c r="M44" s="87"/>
    </row>
    <row r="45" spans="1:13" ht="31.5" x14ac:dyDescent="0.2">
      <c r="A45" s="230" t="s">
        <v>0</v>
      </c>
      <c r="B45" s="227" t="s">
        <v>15</v>
      </c>
      <c r="C45" s="1">
        <v>902</v>
      </c>
      <c r="D45" s="1" t="s">
        <v>35</v>
      </c>
      <c r="E45" s="1" t="s">
        <v>20</v>
      </c>
      <c r="F45" s="1" t="s">
        <v>162</v>
      </c>
      <c r="G45" s="2" t="s">
        <v>16</v>
      </c>
      <c r="H45" s="37">
        <v>105</v>
      </c>
      <c r="I45" s="127">
        <v>85</v>
      </c>
      <c r="J45" s="143">
        <v>85</v>
      </c>
      <c r="K45" s="158">
        <f t="shared" si="1"/>
        <v>0</v>
      </c>
      <c r="L45" s="143">
        <f t="shared" si="2"/>
        <v>100</v>
      </c>
      <c r="M45" s="87"/>
    </row>
    <row r="46" spans="1:13" s="217" customFormat="1" ht="31.5" x14ac:dyDescent="0.2">
      <c r="A46" s="230"/>
      <c r="B46" s="227" t="s">
        <v>416</v>
      </c>
      <c r="C46" s="1">
        <v>902</v>
      </c>
      <c r="D46" s="1" t="s">
        <v>35</v>
      </c>
      <c r="E46" s="1" t="s">
        <v>20</v>
      </c>
      <c r="F46" s="1" t="s">
        <v>415</v>
      </c>
      <c r="G46" s="2"/>
      <c r="H46" s="37"/>
      <c r="I46" s="127">
        <f>I47</f>
        <v>1135</v>
      </c>
      <c r="J46" s="143">
        <f>J47</f>
        <v>1135</v>
      </c>
      <c r="K46" s="158">
        <f>J46-I46</f>
        <v>0</v>
      </c>
      <c r="L46" s="143">
        <f>J46/I46*100</f>
        <v>100</v>
      </c>
      <c r="M46" s="87"/>
    </row>
    <row r="47" spans="1:13" s="217" customFormat="1" ht="31.5" x14ac:dyDescent="0.2">
      <c r="A47" s="230"/>
      <c r="B47" s="227" t="s">
        <v>15</v>
      </c>
      <c r="C47" s="1">
        <v>902</v>
      </c>
      <c r="D47" s="1" t="s">
        <v>35</v>
      </c>
      <c r="E47" s="1" t="s">
        <v>20</v>
      </c>
      <c r="F47" s="1" t="s">
        <v>415</v>
      </c>
      <c r="G47" s="2">
        <v>600</v>
      </c>
      <c r="H47" s="37"/>
      <c r="I47" s="127">
        <v>1135</v>
      </c>
      <c r="J47" s="143">
        <v>1135</v>
      </c>
      <c r="K47" s="158">
        <f>J47-I47</f>
        <v>0</v>
      </c>
      <c r="L47" s="143">
        <f>J47/I47*100</f>
        <v>100</v>
      </c>
      <c r="M47" s="87"/>
    </row>
    <row r="48" spans="1:13" ht="15.75" x14ac:dyDescent="0.2">
      <c r="A48" s="230"/>
      <c r="B48" s="227" t="s">
        <v>303</v>
      </c>
      <c r="C48" s="1">
        <v>902</v>
      </c>
      <c r="D48" s="1" t="s">
        <v>35</v>
      </c>
      <c r="E48" s="1" t="s">
        <v>20</v>
      </c>
      <c r="F48" s="1" t="s">
        <v>305</v>
      </c>
      <c r="G48" s="2"/>
      <c r="H48" s="37">
        <f>H49</f>
        <v>15879</v>
      </c>
      <c r="I48" s="127">
        <f>I49</f>
        <v>22954</v>
      </c>
      <c r="J48" s="143">
        <f>J49</f>
        <v>22954</v>
      </c>
      <c r="K48" s="158">
        <f t="shared" si="1"/>
        <v>0</v>
      </c>
      <c r="L48" s="143">
        <f t="shared" si="2"/>
        <v>100</v>
      </c>
      <c r="M48" s="87"/>
    </row>
    <row r="49" spans="1:13" ht="31.5" x14ac:dyDescent="0.2">
      <c r="A49" s="230" t="s">
        <v>0</v>
      </c>
      <c r="B49" s="271" t="s">
        <v>74</v>
      </c>
      <c r="C49" s="1">
        <v>902</v>
      </c>
      <c r="D49" s="1" t="s">
        <v>35</v>
      </c>
      <c r="E49" s="1" t="s">
        <v>20</v>
      </c>
      <c r="F49" s="1" t="s">
        <v>163</v>
      </c>
      <c r="G49" s="2" t="s">
        <v>0</v>
      </c>
      <c r="H49" s="37">
        <f t="shared" ref="H49:J49" si="4">H50</f>
        <v>15879</v>
      </c>
      <c r="I49" s="127">
        <f t="shared" si="4"/>
        <v>22954</v>
      </c>
      <c r="J49" s="143">
        <f t="shared" si="4"/>
        <v>22954</v>
      </c>
      <c r="K49" s="158">
        <f t="shared" si="1"/>
        <v>0</v>
      </c>
      <c r="L49" s="143">
        <f t="shared" si="2"/>
        <v>100</v>
      </c>
      <c r="M49" s="87"/>
    </row>
    <row r="50" spans="1:13" ht="31.5" x14ac:dyDescent="0.2">
      <c r="A50" s="233" t="s">
        <v>0</v>
      </c>
      <c r="B50" s="227" t="s">
        <v>15</v>
      </c>
      <c r="C50" s="1">
        <v>902</v>
      </c>
      <c r="D50" s="1" t="s">
        <v>35</v>
      </c>
      <c r="E50" s="1" t="s">
        <v>20</v>
      </c>
      <c r="F50" s="1" t="s">
        <v>163</v>
      </c>
      <c r="G50" s="2" t="s">
        <v>16</v>
      </c>
      <c r="H50" s="37">
        <v>15879</v>
      </c>
      <c r="I50" s="127">
        <v>22954</v>
      </c>
      <c r="J50" s="143">
        <v>22954</v>
      </c>
      <c r="K50" s="158">
        <f t="shared" si="1"/>
        <v>0</v>
      </c>
      <c r="L50" s="143">
        <f t="shared" si="2"/>
        <v>100</v>
      </c>
      <c r="M50" s="87"/>
    </row>
    <row r="51" spans="1:13" s="284" customFormat="1" ht="31.5" x14ac:dyDescent="0.2">
      <c r="A51" s="233"/>
      <c r="B51" s="9" t="s">
        <v>455</v>
      </c>
      <c r="C51" s="1">
        <v>902</v>
      </c>
      <c r="D51" s="1" t="s">
        <v>35</v>
      </c>
      <c r="E51" s="1" t="s">
        <v>20</v>
      </c>
      <c r="F51" s="1" t="s">
        <v>458</v>
      </c>
      <c r="G51" s="2"/>
      <c r="H51" s="37"/>
      <c r="I51" s="127">
        <f>I52</f>
        <v>2252.9</v>
      </c>
      <c r="J51" s="143">
        <f>J52</f>
        <v>2252.9</v>
      </c>
      <c r="K51" s="158">
        <f>J51-I51</f>
        <v>0</v>
      </c>
      <c r="L51" s="143">
        <f>J51/I51*100</f>
        <v>100</v>
      </c>
      <c r="M51" s="87"/>
    </row>
    <row r="52" spans="1:13" s="284" customFormat="1" ht="31.5" x14ac:dyDescent="0.2">
      <c r="A52" s="233"/>
      <c r="B52" s="227" t="s">
        <v>15</v>
      </c>
      <c r="C52" s="1">
        <v>902</v>
      </c>
      <c r="D52" s="1" t="s">
        <v>35</v>
      </c>
      <c r="E52" s="1" t="s">
        <v>20</v>
      </c>
      <c r="F52" s="1" t="s">
        <v>458</v>
      </c>
      <c r="G52" s="2" t="s">
        <v>16</v>
      </c>
      <c r="H52" s="37"/>
      <c r="I52" s="127">
        <v>2252.9</v>
      </c>
      <c r="J52" s="143">
        <v>2252.9</v>
      </c>
      <c r="K52" s="158">
        <f>J52-I52</f>
        <v>0</v>
      </c>
      <c r="L52" s="143">
        <f>J52/I52*100</f>
        <v>100</v>
      </c>
      <c r="M52" s="87"/>
    </row>
    <row r="53" spans="1:13" ht="31.5" x14ac:dyDescent="0.2">
      <c r="A53" s="233" t="s">
        <v>0</v>
      </c>
      <c r="B53" s="272" t="s">
        <v>177</v>
      </c>
      <c r="C53" s="32">
        <v>902</v>
      </c>
      <c r="D53" s="32" t="s">
        <v>35</v>
      </c>
      <c r="E53" s="32" t="s">
        <v>20</v>
      </c>
      <c r="F53" s="32" t="s">
        <v>164</v>
      </c>
      <c r="G53" s="12"/>
      <c r="H53" s="38">
        <f>H54</f>
        <v>20</v>
      </c>
      <c r="I53" s="130">
        <f>I54</f>
        <v>20</v>
      </c>
      <c r="J53" s="146">
        <f>J54</f>
        <v>20</v>
      </c>
      <c r="K53" s="161">
        <f t="shared" si="1"/>
        <v>0</v>
      </c>
      <c r="L53" s="146">
        <f t="shared" si="2"/>
        <v>100</v>
      </c>
      <c r="M53" s="89"/>
    </row>
    <row r="54" spans="1:13" ht="31.5" x14ac:dyDescent="0.2">
      <c r="A54" s="233" t="s">
        <v>0</v>
      </c>
      <c r="B54" s="227" t="s">
        <v>15</v>
      </c>
      <c r="C54" s="32">
        <v>902</v>
      </c>
      <c r="D54" s="32" t="s">
        <v>35</v>
      </c>
      <c r="E54" s="32" t="s">
        <v>20</v>
      </c>
      <c r="F54" s="32" t="s">
        <v>164</v>
      </c>
      <c r="G54" s="33">
        <v>600</v>
      </c>
      <c r="H54" s="38">
        <v>20</v>
      </c>
      <c r="I54" s="130">
        <v>20</v>
      </c>
      <c r="J54" s="146">
        <v>20</v>
      </c>
      <c r="K54" s="161">
        <f t="shared" si="1"/>
        <v>0</v>
      </c>
      <c r="L54" s="146">
        <f t="shared" si="2"/>
        <v>100</v>
      </c>
      <c r="M54" s="89"/>
    </row>
    <row r="55" spans="1:13" s="47" customFormat="1" ht="15.75" x14ac:dyDescent="0.2">
      <c r="A55" s="234" t="s">
        <v>0</v>
      </c>
      <c r="B55" s="21" t="s">
        <v>143</v>
      </c>
      <c r="C55" s="16">
        <v>902</v>
      </c>
      <c r="D55" s="16" t="s">
        <v>35</v>
      </c>
      <c r="E55" s="16" t="s">
        <v>20</v>
      </c>
      <c r="F55" s="16" t="s">
        <v>294</v>
      </c>
      <c r="G55" s="25"/>
      <c r="H55" s="39">
        <f>H56</f>
        <v>0</v>
      </c>
      <c r="I55" s="129">
        <f>I56</f>
        <v>430</v>
      </c>
      <c r="J55" s="145">
        <f>J56</f>
        <v>430</v>
      </c>
      <c r="K55" s="160">
        <f t="shared" si="1"/>
        <v>0</v>
      </c>
      <c r="L55" s="145">
        <f t="shared" si="2"/>
        <v>100</v>
      </c>
      <c r="M55" s="88"/>
    </row>
    <row r="56" spans="1:13" s="47" customFormat="1" ht="31.5" x14ac:dyDescent="0.2">
      <c r="A56" s="234" t="s">
        <v>0</v>
      </c>
      <c r="B56" s="232" t="s">
        <v>15</v>
      </c>
      <c r="C56" s="16">
        <v>902</v>
      </c>
      <c r="D56" s="16" t="s">
        <v>35</v>
      </c>
      <c r="E56" s="16" t="s">
        <v>20</v>
      </c>
      <c r="F56" s="16" t="s">
        <v>294</v>
      </c>
      <c r="G56" s="25">
        <v>600</v>
      </c>
      <c r="H56" s="39">
        <v>0</v>
      </c>
      <c r="I56" s="129">
        <v>430</v>
      </c>
      <c r="J56" s="145">
        <v>430</v>
      </c>
      <c r="K56" s="160">
        <f t="shared" si="1"/>
        <v>0</v>
      </c>
      <c r="L56" s="145">
        <f t="shared" si="2"/>
        <v>100</v>
      </c>
      <c r="M56" s="88"/>
    </row>
    <row r="57" spans="1:13" s="47" customFormat="1" ht="31.5" x14ac:dyDescent="0.2">
      <c r="A57" s="234"/>
      <c r="B57" s="21" t="s">
        <v>368</v>
      </c>
      <c r="C57" s="46">
        <v>902</v>
      </c>
      <c r="D57" s="97" t="s">
        <v>35</v>
      </c>
      <c r="E57" s="16" t="s">
        <v>20</v>
      </c>
      <c r="F57" s="16" t="s">
        <v>367</v>
      </c>
      <c r="G57" s="25"/>
      <c r="H57" s="39"/>
      <c r="I57" s="129">
        <f>I58</f>
        <v>11876.4</v>
      </c>
      <c r="J57" s="145">
        <f>J58</f>
        <v>11876.394</v>
      </c>
      <c r="K57" s="160">
        <f>J57-I57</f>
        <v>-5.9999999994033715E-3</v>
      </c>
      <c r="L57" s="145">
        <f>J57/I57*100</f>
        <v>99.999949479640307</v>
      </c>
      <c r="M57" s="88"/>
    </row>
    <row r="58" spans="1:13" s="47" customFormat="1" ht="31.5" x14ac:dyDescent="0.2">
      <c r="A58" s="234"/>
      <c r="B58" s="232" t="s">
        <v>15</v>
      </c>
      <c r="C58" s="46">
        <v>902</v>
      </c>
      <c r="D58" s="97" t="s">
        <v>35</v>
      </c>
      <c r="E58" s="16" t="s">
        <v>20</v>
      </c>
      <c r="F58" s="16" t="s">
        <v>367</v>
      </c>
      <c r="G58" s="25">
        <v>600</v>
      </c>
      <c r="H58" s="39"/>
      <c r="I58" s="129">
        <v>11876.4</v>
      </c>
      <c r="J58" s="145">
        <v>11876.394</v>
      </c>
      <c r="K58" s="160">
        <f>J58-I58</f>
        <v>-5.9999999994033715E-3</v>
      </c>
      <c r="L58" s="145">
        <f>J58/I58*100</f>
        <v>99.999949479640307</v>
      </c>
      <c r="M58" s="88"/>
    </row>
    <row r="59" spans="1:13" s="47" customFormat="1" ht="33" customHeight="1" x14ac:dyDescent="0.2">
      <c r="A59" s="234"/>
      <c r="B59" s="227" t="s">
        <v>450</v>
      </c>
      <c r="C59" s="46">
        <v>902</v>
      </c>
      <c r="D59" s="97" t="s">
        <v>35</v>
      </c>
      <c r="E59" s="16" t="s">
        <v>20</v>
      </c>
      <c r="F59" s="16" t="s">
        <v>417</v>
      </c>
      <c r="G59" s="25"/>
      <c r="H59" s="39"/>
      <c r="I59" s="129">
        <f>I60</f>
        <v>32234.6</v>
      </c>
      <c r="J59" s="129">
        <f>J60</f>
        <v>32234.6</v>
      </c>
      <c r="K59" s="160">
        <v>0</v>
      </c>
      <c r="L59" s="145">
        <v>100</v>
      </c>
      <c r="M59" s="88"/>
    </row>
    <row r="60" spans="1:13" s="47" customFormat="1" ht="31.5" x14ac:dyDescent="0.2">
      <c r="A60" s="234"/>
      <c r="B60" s="21" t="s">
        <v>15</v>
      </c>
      <c r="C60" s="46">
        <v>902</v>
      </c>
      <c r="D60" s="17" t="s">
        <v>35</v>
      </c>
      <c r="E60" s="17" t="s">
        <v>20</v>
      </c>
      <c r="F60" s="16" t="s">
        <v>417</v>
      </c>
      <c r="G60" s="25">
        <v>600</v>
      </c>
      <c r="H60" s="39"/>
      <c r="I60" s="129">
        <v>32234.6</v>
      </c>
      <c r="J60" s="145">
        <v>32234.6</v>
      </c>
      <c r="K60" s="160">
        <f t="shared" ref="K60:K66" si="5">J60-I60</f>
        <v>0</v>
      </c>
      <c r="L60" s="145">
        <f t="shared" ref="L60:L66" si="6">J60/I60*100</f>
        <v>100</v>
      </c>
      <c r="M60" s="88"/>
    </row>
    <row r="61" spans="1:13" s="47" customFormat="1" ht="47.25" x14ac:dyDescent="0.2">
      <c r="A61" s="234"/>
      <c r="B61" s="21" t="s">
        <v>419</v>
      </c>
      <c r="C61" s="46">
        <v>902</v>
      </c>
      <c r="D61" s="17" t="s">
        <v>35</v>
      </c>
      <c r="E61" s="17" t="s">
        <v>20</v>
      </c>
      <c r="F61" s="16" t="s">
        <v>418</v>
      </c>
      <c r="G61" s="25"/>
      <c r="H61" s="39"/>
      <c r="I61" s="129">
        <f>I62</f>
        <v>1335.9</v>
      </c>
      <c r="J61" s="145">
        <f>J62</f>
        <v>1335.9</v>
      </c>
      <c r="K61" s="160">
        <f t="shared" si="5"/>
        <v>0</v>
      </c>
      <c r="L61" s="145">
        <f t="shared" si="6"/>
        <v>100</v>
      </c>
      <c r="M61" s="88"/>
    </row>
    <row r="62" spans="1:13" s="47" customFormat="1" ht="31.5" x14ac:dyDescent="0.2">
      <c r="A62" s="234"/>
      <c r="B62" s="21" t="s">
        <v>15</v>
      </c>
      <c r="C62" s="46">
        <v>902</v>
      </c>
      <c r="D62" s="17" t="s">
        <v>35</v>
      </c>
      <c r="E62" s="17" t="s">
        <v>20</v>
      </c>
      <c r="F62" s="16" t="s">
        <v>418</v>
      </c>
      <c r="G62" s="25">
        <v>600</v>
      </c>
      <c r="H62" s="39"/>
      <c r="I62" s="129">
        <v>1335.9</v>
      </c>
      <c r="J62" s="145">
        <v>1335.9</v>
      </c>
      <c r="K62" s="160">
        <f t="shared" si="5"/>
        <v>0</v>
      </c>
      <c r="L62" s="145">
        <f t="shared" si="6"/>
        <v>100</v>
      </c>
      <c r="M62" s="88"/>
    </row>
    <row r="63" spans="1:13" s="47" customFormat="1" ht="31.5" x14ac:dyDescent="0.2">
      <c r="A63" s="234"/>
      <c r="B63" s="21" t="s">
        <v>421</v>
      </c>
      <c r="C63" s="46">
        <v>902</v>
      </c>
      <c r="D63" s="17" t="s">
        <v>35</v>
      </c>
      <c r="E63" s="17" t="s">
        <v>20</v>
      </c>
      <c r="F63" s="16" t="s">
        <v>420</v>
      </c>
      <c r="G63" s="25"/>
      <c r="H63" s="39"/>
      <c r="I63" s="129">
        <f>I64</f>
        <v>650</v>
      </c>
      <c r="J63" s="145">
        <f>J64</f>
        <v>650</v>
      </c>
      <c r="K63" s="160">
        <f t="shared" si="5"/>
        <v>0</v>
      </c>
      <c r="L63" s="145">
        <f t="shared" si="6"/>
        <v>100</v>
      </c>
      <c r="M63" s="88"/>
    </row>
    <row r="64" spans="1:13" s="47" customFormat="1" ht="31.5" x14ac:dyDescent="0.2">
      <c r="A64" s="234"/>
      <c r="B64" s="21" t="s">
        <v>15</v>
      </c>
      <c r="C64" s="46">
        <v>902</v>
      </c>
      <c r="D64" s="17" t="s">
        <v>35</v>
      </c>
      <c r="E64" s="17" t="s">
        <v>20</v>
      </c>
      <c r="F64" s="16" t="s">
        <v>420</v>
      </c>
      <c r="G64" s="25">
        <v>600</v>
      </c>
      <c r="H64" s="39"/>
      <c r="I64" s="129">
        <v>650</v>
      </c>
      <c r="J64" s="145">
        <v>650</v>
      </c>
      <c r="K64" s="160">
        <f t="shared" si="5"/>
        <v>0</v>
      </c>
      <c r="L64" s="145">
        <f t="shared" si="6"/>
        <v>100</v>
      </c>
      <c r="M64" s="88"/>
    </row>
    <row r="65" spans="1:13" s="47" customFormat="1" ht="31.5" x14ac:dyDescent="0.2">
      <c r="A65" s="234"/>
      <c r="B65" s="21" t="s">
        <v>425</v>
      </c>
      <c r="C65" s="46">
        <v>902</v>
      </c>
      <c r="D65" s="17" t="s">
        <v>35</v>
      </c>
      <c r="E65" s="17" t="s">
        <v>20</v>
      </c>
      <c r="F65" s="16" t="s">
        <v>422</v>
      </c>
      <c r="G65" s="25"/>
      <c r="H65" s="39"/>
      <c r="I65" s="129">
        <f>I66</f>
        <v>2766.5630000000001</v>
      </c>
      <c r="J65" s="145">
        <f>J66</f>
        <v>2766.5630000000001</v>
      </c>
      <c r="K65" s="160">
        <f t="shared" si="5"/>
        <v>0</v>
      </c>
      <c r="L65" s="145">
        <f t="shared" si="6"/>
        <v>100</v>
      </c>
      <c r="M65" s="88"/>
    </row>
    <row r="66" spans="1:13" s="47" customFormat="1" ht="31.5" x14ac:dyDescent="0.2">
      <c r="A66" s="234"/>
      <c r="B66" s="21" t="s">
        <v>15</v>
      </c>
      <c r="C66" s="46">
        <v>902</v>
      </c>
      <c r="D66" s="17" t="s">
        <v>35</v>
      </c>
      <c r="E66" s="17" t="s">
        <v>20</v>
      </c>
      <c r="F66" s="16" t="s">
        <v>422</v>
      </c>
      <c r="G66" s="25">
        <v>600</v>
      </c>
      <c r="H66" s="39"/>
      <c r="I66" s="129">
        <v>2766.5630000000001</v>
      </c>
      <c r="J66" s="145">
        <v>2766.5630000000001</v>
      </c>
      <c r="K66" s="160">
        <f t="shared" si="5"/>
        <v>0</v>
      </c>
      <c r="L66" s="145">
        <f t="shared" si="6"/>
        <v>100</v>
      </c>
      <c r="M66" s="88"/>
    </row>
    <row r="67" spans="1:13" ht="15.75" x14ac:dyDescent="0.2">
      <c r="A67" s="233"/>
      <c r="B67" s="6" t="s">
        <v>76</v>
      </c>
      <c r="C67" s="5">
        <v>902</v>
      </c>
      <c r="D67" s="1" t="s">
        <v>35</v>
      </c>
      <c r="E67" s="1" t="s">
        <v>20</v>
      </c>
      <c r="F67" s="1" t="s">
        <v>171</v>
      </c>
      <c r="G67" s="2" t="s">
        <v>0</v>
      </c>
      <c r="H67" s="37" t="e">
        <f>H68+#REF!+H70+H75</f>
        <v>#REF!</v>
      </c>
      <c r="I67" s="127">
        <f>I68+I70+I75+I77</f>
        <v>1195.5999999999999</v>
      </c>
      <c r="J67" s="143">
        <f>J68+J70+J75+J77</f>
        <v>1195.5999999999999</v>
      </c>
      <c r="K67" s="158">
        <f t="shared" si="1"/>
        <v>0</v>
      </c>
      <c r="L67" s="143">
        <f t="shared" si="2"/>
        <v>100</v>
      </c>
      <c r="M67" s="87"/>
    </row>
    <row r="68" spans="1:13" ht="31.5" x14ac:dyDescent="0.2">
      <c r="A68" s="233"/>
      <c r="B68" s="271" t="s">
        <v>73</v>
      </c>
      <c r="C68" s="5">
        <v>902</v>
      </c>
      <c r="D68" s="1" t="s">
        <v>35</v>
      </c>
      <c r="E68" s="1" t="s">
        <v>20</v>
      </c>
      <c r="F68" s="1" t="s">
        <v>172</v>
      </c>
      <c r="G68" s="2" t="s">
        <v>0</v>
      </c>
      <c r="H68" s="37">
        <f>H69</f>
        <v>3.5</v>
      </c>
      <c r="I68" s="127">
        <f>I69</f>
        <v>3.5</v>
      </c>
      <c r="J68" s="143">
        <f>J69</f>
        <v>3.5</v>
      </c>
      <c r="K68" s="158">
        <f t="shared" si="1"/>
        <v>0</v>
      </c>
      <c r="L68" s="143">
        <f t="shared" si="2"/>
        <v>100</v>
      </c>
      <c r="M68" s="87"/>
    </row>
    <row r="69" spans="1:13" ht="31.5" x14ac:dyDescent="0.2">
      <c r="A69" s="233"/>
      <c r="B69" s="30" t="s">
        <v>15</v>
      </c>
      <c r="C69" s="5">
        <v>902</v>
      </c>
      <c r="D69" s="1" t="s">
        <v>35</v>
      </c>
      <c r="E69" s="1" t="s">
        <v>20</v>
      </c>
      <c r="F69" s="1" t="s">
        <v>172</v>
      </c>
      <c r="G69" s="2">
        <v>600</v>
      </c>
      <c r="H69" s="37">
        <v>3.5</v>
      </c>
      <c r="I69" s="127">
        <v>3.5</v>
      </c>
      <c r="J69" s="143">
        <v>3.5</v>
      </c>
      <c r="K69" s="158">
        <f t="shared" si="1"/>
        <v>0</v>
      </c>
      <c r="L69" s="143">
        <f t="shared" si="2"/>
        <v>100</v>
      </c>
      <c r="M69" s="87"/>
    </row>
    <row r="70" spans="1:13" s="47" customFormat="1" ht="15.75" x14ac:dyDescent="0.2">
      <c r="A70" s="234"/>
      <c r="B70" s="48" t="s">
        <v>303</v>
      </c>
      <c r="C70" s="46">
        <v>902</v>
      </c>
      <c r="D70" s="16" t="s">
        <v>35</v>
      </c>
      <c r="E70" s="16" t="s">
        <v>20</v>
      </c>
      <c r="F70" s="16" t="s">
        <v>306</v>
      </c>
      <c r="G70" s="25"/>
      <c r="H70" s="39">
        <f t="shared" ref="H70:J71" si="7">H71</f>
        <v>668.8</v>
      </c>
      <c r="I70" s="129">
        <f>I71+I73</f>
        <v>1097.0999999999999</v>
      </c>
      <c r="J70" s="145">
        <f>J71+J73</f>
        <v>1097.0999999999999</v>
      </c>
      <c r="K70" s="160">
        <f t="shared" si="1"/>
        <v>0</v>
      </c>
      <c r="L70" s="145">
        <f t="shared" si="2"/>
        <v>100</v>
      </c>
      <c r="M70" s="88"/>
    </row>
    <row r="71" spans="1:13" ht="31.5" x14ac:dyDescent="0.2">
      <c r="A71" s="233"/>
      <c r="B71" s="270" t="s">
        <v>74</v>
      </c>
      <c r="C71" s="1">
        <v>902</v>
      </c>
      <c r="D71" s="1" t="s">
        <v>35</v>
      </c>
      <c r="E71" s="1" t="s">
        <v>20</v>
      </c>
      <c r="F71" s="1" t="s">
        <v>173</v>
      </c>
      <c r="G71" s="2" t="s">
        <v>0</v>
      </c>
      <c r="H71" s="37">
        <f t="shared" si="7"/>
        <v>668.8</v>
      </c>
      <c r="I71" s="127">
        <f t="shared" si="7"/>
        <v>966.4</v>
      </c>
      <c r="J71" s="143">
        <f t="shared" si="7"/>
        <v>966.4</v>
      </c>
      <c r="K71" s="158">
        <f t="shared" si="1"/>
        <v>0</v>
      </c>
      <c r="L71" s="143">
        <f t="shared" si="2"/>
        <v>100</v>
      </c>
      <c r="M71" s="87"/>
    </row>
    <row r="72" spans="1:13" ht="31.5" x14ac:dyDescent="0.2">
      <c r="A72" s="233" t="s">
        <v>0</v>
      </c>
      <c r="B72" s="244" t="s">
        <v>15</v>
      </c>
      <c r="C72" s="1">
        <v>902</v>
      </c>
      <c r="D72" s="1" t="s">
        <v>35</v>
      </c>
      <c r="E72" s="1" t="s">
        <v>20</v>
      </c>
      <c r="F72" s="1" t="s">
        <v>173</v>
      </c>
      <c r="G72" s="2" t="s">
        <v>16</v>
      </c>
      <c r="H72" s="37">
        <v>668.8</v>
      </c>
      <c r="I72" s="127">
        <v>966.4</v>
      </c>
      <c r="J72" s="143">
        <v>966.4</v>
      </c>
      <c r="K72" s="158">
        <f t="shared" si="1"/>
        <v>0</v>
      </c>
      <c r="L72" s="143">
        <f t="shared" si="2"/>
        <v>100</v>
      </c>
      <c r="M72" s="87"/>
    </row>
    <row r="73" spans="1:13" s="284" customFormat="1" ht="31.5" x14ac:dyDescent="0.2">
      <c r="A73" s="233"/>
      <c r="B73" s="9" t="s">
        <v>455</v>
      </c>
      <c r="C73" s="5">
        <v>902</v>
      </c>
      <c r="D73" s="1" t="s">
        <v>35</v>
      </c>
      <c r="E73" s="1" t="s">
        <v>20</v>
      </c>
      <c r="F73" s="1" t="s">
        <v>457</v>
      </c>
      <c r="G73" s="2"/>
      <c r="H73" s="37"/>
      <c r="I73" s="127">
        <f>I74</f>
        <v>130.69999999999999</v>
      </c>
      <c r="J73" s="143">
        <f>J74</f>
        <v>130.69999999999999</v>
      </c>
      <c r="K73" s="158">
        <f>J73-I73</f>
        <v>0</v>
      </c>
      <c r="L73" s="143">
        <f>J73/I73*100</f>
        <v>100</v>
      </c>
      <c r="M73" s="87"/>
    </row>
    <row r="74" spans="1:13" s="284" customFormat="1" ht="31.5" x14ac:dyDescent="0.2">
      <c r="A74" s="233"/>
      <c r="B74" s="227" t="s">
        <v>15</v>
      </c>
      <c r="C74" s="5">
        <v>902</v>
      </c>
      <c r="D74" s="1" t="s">
        <v>35</v>
      </c>
      <c r="E74" s="1" t="s">
        <v>20</v>
      </c>
      <c r="F74" s="1" t="s">
        <v>457</v>
      </c>
      <c r="G74" s="2" t="s">
        <v>16</v>
      </c>
      <c r="H74" s="37"/>
      <c r="I74" s="127">
        <v>130.69999999999999</v>
      </c>
      <c r="J74" s="143">
        <v>130.69999999999999</v>
      </c>
      <c r="K74" s="158">
        <f>J74-I74</f>
        <v>0</v>
      </c>
      <c r="L74" s="143">
        <f>J74/I74*100</f>
        <v>100</v>
      </c>
      <c r="M74" s="87"/>
    </row>
    <row r="75" spans="1:13" s="47" customFormat="1" ht="15.75" x14ac:dyDescent="0.2">
      <c r="A75" s="234" t="s">
        <v>0</v>
      </c>
      <c r="B75" s="21" t="s">
        <v>143</v>
      </c>
      <c r="C75" s="16">
        <v>902</v>
      </c>
      <c r="D75" s="16" t="s">
        <v>35</v>
      </c>
      <c r="E75" s="16" t="s">
        <v>20</v>
      </c>
      <c r="F75" s="16" t="s">
        <v>295</v>
      </c>
      <c r="G75" s="25"/>
      <c r="H75" s="39">
        <f>H76</f>
        <v>0</v>
      </c>
      <c r="I75" s="129">
        <f>I76</f>
        <v>45</v>
      </c>
      <c r="J75" s="145">
        <f>J76</f>
        <v>45</v>
      </c>
      <c r="K75" s="160">
        <f t="shared" si="1"/>
        <v>0</v>
      </c>
      <c r="L75" s="145">
        <f t="shared" si="2"/>
        <v>100</v>
      </c>
      <c r="M75" s="88"/>
    </row>
    <row r="76" spans="1:13" s="47" customFormat="1" ht="31.5" x14ac:dyDescent="0.2">
      <c r="A76" s="234" t="s">
        <v>0</v>
      </c>
      <c r="B76" s="232" t="s">
        <v>15</v>
      </c>
      <c r="C76" s="16">
        <v>902</v>
      </c>
      <c r="D76" s="16" t="s">
        <v>35</v>
      </c>
      <c r="E76" s="16" t="s">
        <v>20</v>
      </c>
      <c r="F76" s="16" t="s">
        <v>295</v>
      </c>
      <c r="G76" s="25">
        <v>600</v>
      </c>
      <c r="H76" s="39">
        <v>0</v>
      </c>
      <c r="I76" s="129">
        <v>45</v>
      </c>
      <c r="J76" s="145">
        <v>45</v>
      </c>
      <c r="K76" s="160">
        <f t="shared" si="1"/>
        <v>0</v>
      </c>
      <c r="L76" s="145">
        <f t="shared" si="2"/>
        <v>100</v>
      </c>
      <c r="M76" s="88"/>
    </row>
    <row r="77" spans="1:13" s="47" customFormat="1" ht="31.5" x14ac:dyDescent="0.2">
      <c r="A77" s="234"/>
      <c r="B77" s="21" t="s">
        <v>402</v>
      </c>
      <c r="C77" s="209" t="s">
        <v>404</v>
      </c>
      <c r="D77" s="17" t="s">
        <v>35</v>
      </c>
      <c r="E77" s="17" t="s">
        <v>20</v>
      </c>
      <c r="F77" s="16" t="s">
        <v>451</v>
      </c>
      <c r="G77" s="25"/>
      <c r="H77" s="39"/>
      <c r="I77" s="129">
        <f>I78</f>
        <v>50</v>
      </c>
      <c r="J77" s="145">
        <f>J78</f>
        <v>50</v>
      </c>
      <c r="K77" s="160">
        <f>K78</f>
        <v>0</v>
      </c>
      <c r="L77" s="145">
        <f>L78</f>
        <v>100</v>
      </c>
      <c r="M77" s="88"/>
    </row>
    <row r="78" spans="1:13" s="47" customFormat="1" ht="31.5" x14ac:dyDescent="0.2">
      <c r="A78" s="234"/>
      <c r="B78" s="227" t="s">
        <v>15</v>
      </c>
      <c r="C78" s="8">
        <v>902</v>
      </c>
      <c r="D78" s="1" t="s">
        <v>35</v>
      </c>
      <c r="E78" s="1" t="s">
        <v>20</v>
      </c>
      <c r="F78" s="16" t="s">
        <v>451</v>
      </c>
      <c r="G78" s="25">
        <v>600</v>
      </c>
      <c r="H78" s="39"/>
      <c r="I78" s="129">
        <v>50</v>
      </c>
      <c r="J78" s="145">
        <v>50</v>
      </c>
      <c r="K78" s="160">
        <f>J78-I78</f>
        <v>0</v>
      </c>
      <c r="L78" s="145">
        <f>J78/I78*100</f>
        <v>100</v>
      </c>
      <c r="M78" s="88"/>
    </row>
    <row r="79" spans="1:13" ht="15.75" x14ac:dyDescent="0.2">
      <c r="A79" s="233" t="s">
        <v>0</v>
      </c>
      <c r="B79" s="6" t="s">
        <v>77</v>
      </c>
      <c r="C79" s="8">
        <v>902</v>
      </c>
      <c r="D79" s="1" t="s">
        <v>35</v>
      </c>
      <c r="E79" s="1" t="s">
        <v>20</v>
      </c>
      <c r="F79" s="1" t="s">
        <v>174</v>
      </c>
      <c r="G79" s="2" t="s">
        <v>0</v>
      </c>
      <c r="H79" s="37" t="e">
        <f>H80+H88+H92</f>
        <v>#REF!</v>
      </c>
      <c r="I79" s="127">
        <f>I80+I87+I92+I94+I96</f>
        <v>10980.1</v>
      </c>
      <c r="J79" s="143">
        <f>J80+J87+J92+J94+J96</f>
        <v>10952.67</v>
      </c>
      <c r="K79" s="158">
        <f t="shared" si="1"/>
        <v>-27.430000000000291</v>
      </c>
      <c r="L79" s="143">
        <f t="shared" si="2"/>
        <v>99.750184424549872</v>
      </c>
      <c r="M79" s="87"/>
    </row>
    <row r="80" spans="1:13" ht="15.75" x14ac:dyDescent="0.2">
      <c r="A80" s="233" t="s">
        <v>0</v>
      </c>
      <c r="B80" s="9" t="s">
        <v>144</v>
      </c>
      <c r="C80" s="1">
        <v>902</v>
      </c>
      <c r="D80" s="1" t="s">
        <v>35</v>
      </c>
      <c r="E80" s="1" t="s">
        <v>20</v>
      </c>
      <c r="F80" s="1" t="s">
        <v>175</v>
      </c>
      <c r="G80" s="2"/>
      <c r="H80" s="37" t="e">
        <f>H81+H83+#REF!+#REF!</f>
        <v>#REF!</v>
      </c>
      <c r="I80" s="127">
        <f>I81+I83+I85</f>
        <v>229.5</v>
      </c>
      <c r="J80" s="143">
        <f>J81+J83+J85</f>
        <v>229.5</v>
      </c>
      <c r="K80" s="158">
        <f t="shared" si="1"/>
        <v>0</v>
      </c>
      <c r="L80" s="143">
        <f t="shared" si="2"/>
        <v>100</v>
      </c>
      <c r="M80" s="87"/>
    </row>
    <row r="81" spans="1:13" ht="15.75" x14ac:dyDescent="0.2">
      <c r="A81" s="233"/>
      <c r="B81" s="227" t="s">
        <v>145</v>
      </c>
      <c r="C81" s="1">
        <v>902</v>
      </c>
      <c r="D81" s="1" t="s">
        <v>35</v>
      </c>
      <c r="E81" s="1" t="s">
        <v>20</v>
      </c>
      <c r="F81" s="1" t="s">
        <v>176</v>
      </c>
      <c r="G81" s="2"/>
      <c r="H81" s="37">
        <f>H82</f>
        <v>97.8</v>
      </c>
      <c r="I81" s="127">
        <f>I82</f>
        <v>90.6</v>
      </c>
      <c r="J81" s="143">
        <f>J82</f>
        <v>90.6</v>
      </c>
      <c r="K81" s="158">
        <f t="shared" si="1"/>
        <v>0</v>
      </c>
      <c r="L81" s="143">
        <f t="shared" si="2"/>
        <v>100</v>
      </c>
      <c r="M81" s="87"/>
    </row>
    <row r="82" spans="1:13" ht="31.5" x14ac:dyDescent="0.2">
      <c r="A82" s="233"/>
      <c r="B82" s="227" t="s">
        <v>15</v>
      </c>
      <c r="C82" s="1">
        <v>902</v>
      </c>
      <c r="D82" s="1" t="s">
        <v>35</v>
      </c>
      <c r="E82" s="1" t="s">
        <v>20</v>
      </c>
      <c r="F82" s="1" t="s">
        <v>176</v>
      </c>
      <c r="G82" s="2">
        <v>600</v>
      </c>
      <c r="H82" s="37">
        <v>97.8</v>
      </c>
      <c r="I82" s="127">
        <v>90.6</v>
      </c>
      <c r="J82" s="143">
        <v>90.6</v>
      </c>
      <c r="K82" s="158">
        <f t="shared" si="1"/>
        <v>0</v>
      </c>
      <c r="L82" s="143">
        <f t="shared" si="2"/>
        <v>100</v>
      </c>
      <c r="M82" s="87"/>
    </row>
    <row r="83" spans="1:13" ht="15.75" x14ac:dyDescent="0.2">
      <c r="A83" s="235"/>
      <c r="B83" s="227" t="s">
        <v>179</v>
      </c>
      <c r="C83" s="1">
        <v>902</v>
      </c>
      <c r="D83" s="1" t="s">
        <v>35</v>
      </c>
      <c r="E83" s="1" t="s">
        <v>20</v>
      </c>
      <c r="F83" s="1" t="s">
        <v>180</v>
      </c>
      <c r="G83" s="2"/>
      <c r="H83" s="37">
        <f>H84</f>
        <v>10</v>
      </c>
      <c r="I83" s="127">
        <f>I84</f>
        <v>60</v>
      </c>
      <c r="J83" s="143">
        <f>J84</f>
        <v>60</v>
      </c>
      <c r="K83" s="158">
        <f t="shared" si="1"/>
        <v>0</v>
      </c>
      <c r="L83" s="143">
        <f t="shared" si="2"/>
        <v>100</v>
      </c>
      <c r="M83" s="87"/>
    </row>
    <row r="84" spans="1:13" ht="31.5" x14ac:dyDescent="0.2">
      <c r="A84" s="233"/>
      <c r="B84" s="227" t="s">
        <v>15</v>
      </c>
      <c r="C84" s="1">
        <v>902</v>
      </c>
      <c r="D84" s="1" t="s">
        <v>35</v>
      </c>
      <c r="E84" s="1" t="s">
        <v>20</v>
      </c>
      <c r="F84" s="1" t="s">
        <v>180</v>
      </c>
      <c r="G84" s="2">
        <v>600</v>
      </c>
      <c r="H84" s="37">
        <v>10</v>
      </c>
      <c r="I84" s="127">
        <v>60</v>
      </c>
      <c r="J84" s="143">
        <v>60</v>
      </c>
      <c r="K84" s="158">
        <f t="shared" si="1"/>
        <v>0</v>
      </c>
      <c r="L84" s="143">
        <f t="shared" si="2"/>
        <v>100</v>
      </c>
      <c r="M84" s="87"/>
    </row>
    <row r="85" spans="1:13" s="203" customFormat="1" ht="47.25" x14ac:dyDescent="0.2">
      <c r="A85" s="233"/>
      <c r="B85" s="244" t="s">
        <v>403</v>
      </c>
      <c r="C85" s="13">
        <v>902</v>
      </c>
      <c r="D85" s="208" t="s">
        <v>35</v>
      </c>
      <c r="E85" s="208" t="s">
        <v>20</v>
      </c>
      <c r="F85" s="208" t="s">
        <v>423</v>
      </c>
      <c r="G85" s="14"/>
      <c r="H85" s="40"/>
      <c r="I85" s="128">
        <f>I86</f>
        <v>78.900000000000006</v>
      </c>
      <c r="J85" s="144">
        <f>J86</f>
        <v>78.900000000000006</v>
      </c>
      <c r="K85" s="159">
        <f>K86</f>
        <v>0</v>
      </c>
      <c r="L85" s="144">
        <f>L86</f>
        <v>100</v>
      </c>
      <c r="M85" s="87"/>
    </row>
    <row r="86" spans="1:13" s="203" customFormat="1" ht="31.5" x14ac:dyDescent="0.2">
      <c r="A86" s="233"/>
      <c r="B86" s="184" t="s">
        <v>15</v>
      </c>
      <c r="C86" s="13">
        <v>902</v>
      </c>
      <c r="D86" s="208" t="s">
        <v>35</v>
      </c>
      <c r="E86" s="208" t="s">
        <v>20</v>
      </c>
      <c r="F86" s="208" t="s">
        <v>423</v>
      </c>
      <c r="G86" s="14">
        <v>600</v>
      </c>
      <c r="H86" s="40"/>
      <c r="I86" s="128">
        <v>78.900000000000006</v>
      </c>
      <c r="J86" s="144">
        <v>78.900000000000006</v>
      </c>
      <c r="K86" s="159">
        <f>J86-I86</f>
        <v>0</v>
      </c>
      <c r="L86" s="144">
        <f>J86/I86*100</f>
        <v>100</v>
      </c>
      <c r="M86" s="87"/>
    </row>
    <row r="87" spans="1:13" ht="15.75" x14ac:dyDescent="0.2">
      <c r="A87" s="233"/>
      <c r="B87" s="227" t="s">
        <v>303</v>
      </c>
      <c r="C87" s="1">
        <v>902</v>
      </c>
      <c r="D87" s="1" t="s">
        <v>35</v>
      </c>
      <c r="E87" s="1" t="s">
        <v>20</v>
      </c>
      <c r="F87" s="1" t="s">
        <v>307</v>
      </c>
      <c r="G87" s="2"/>
      <c r="H87" s="37">
        <f t="shared" ref="H87:J88" si="8">H88</f>
        <v>6330.3</v>
      </c>
      <c r="I87" s="127">
        <f>I88+I90</f>
        <v>9946.9</v>
      </c>
      <c r="J87" s="143">
        <f>J88+J90</f>
        <v>9946.9</v>
      </c>
      <c r="K87" s="158">
        <f t="shared" si="1"/>
        <v>0</v>
      </c>
      <c r="L87" s="143">
        <f t="shared" si="2"/>
        <v>100</v>
      </c>
      <c r="M87" s="87"/>
    </row>
    <row r="88" spans="1:13" ht="31.5" x14ac:dyDescent="0.2">
      <c r="A88" s="233"/>
      <c r="B88" s="271" t="s">
        <v>74</v>
      </c>
      <c r="C88" s="1">
        <v>902</v>
      </c>
      <c r="D88" s="1" t="s">
        <v>35</v>
      </c>
      <c r="E88" s="1" t="s">
        <v>20</v>
      </c>
      <c r="F88" s="1" t="s">
        <v>181</v>
      </c>
      <c r="G88" s="2" t="s">
        <v>0</v>
      </c>
      <c r="H88" s="37">
        <f t="shared" si="8"/>
        <v>6330.3</v>
      </c>
      <c r="I88" s="127">
        <f t="shared" si="8"/>
        <v>8748.7999999999993</v>
      </c>
      <c r="J88" s="143">
        <f t="shared" si="8"/>
        <v>8748.7999999999993</v>
      </c>
      <c r="K88" s="158">
        <f t="shared" si="1"/>
        <v>0</v>
      </c>
      <c r="L88" s="143">
        <f t="shared" si="2"/>
        <v>100</v>
      </c>
      <c r="M88" s="87"/>
    </row>
    <row r="89" spans="1:13" ht="31.5" x14ac:dyDescent="0.2">
      <c r="A89" s="236"/>
      <c r="B89" s="244" t="s">
        <v>15</v>
      </c>
      <c r="C89" s="1">
        <v>902</v>
      </c>
      <c r="D89" s="1" t="s">
        <v>35</v>
      </c>
      <c r="E89" s="1" t="s">
        <v>20</v>
      </c>
      <c r="F89" s="1" t="s">
        <v>181</v>
      </c>
      <c r="G89" s="2" t="s">
        <v>16</v>
      </c>
      <c r="H89" s="37">
        <v>6330.3</v>
      </c>
      <c r="I89" s="127">
        <v>8748.7999999999993</v>
      </c>
      <c r="J89" s="143">
        <v>8748.7999999999993</v>
      </c>
      <c r="K89" s="158">
        <f t="shared" si="1"/>
        <v>0</v>
      </c>
      <c r="L89" s="143">
        <f t="shared" si="2"/>
        <v>100</v>
      </c>
      <c r="M89" s="87"/>
    </row>
    <row r="90" spans="1:13" s="284" customFormat="1" ht="31.5" x14ac:dyDescent="0.2">
      <c r="A90" s="236"/>
      <c r="B90" s="9" t="s">
        <v>455</v>
      </c>
      <c r="C90" s="1">
        <v>902</v>
      </c>
      <c r="D90" s="1" t="s">
        <v>35</v>
      </c>
      <c r="E90" s="1" t="s">
        <v>20</v>
      </c>
      <c r="F90" s="1" t="s">
        <v>459</v>
      </c>
      <c r="G90" s="2"/>
      <c r="H90" s="37"/>
      <c r="I90" s="127">
        <f>I91</f>
        <v>1198.0999999999999</v>
      </c>
      <c r="J90" s="143">
        <f>J91</f>
        <v>1198.0999999999999</v>
      </c>
      <c r="K90" s="158">
        <f>J90-I90</f>
        <v>0</v>
      </c>
      <c r="L90" s="143">
        <f>J90/I90*100</f>
        <v>100</v>
      </c>
      <c r="M90" s="87"/>
    </row>
    <row r="91" spans="1:13" s="284" customFormat="1" ht="31.5" x14ac:dyDescent="0.2">
      <c r="A91" s="236"/>
      <c r="B91" s="244" t="s">
        <v>15</v>
      </c>
      <c r="C91" s="1">
        <v>902</v>
      </c>
      <c r="D91" s="1" t="s">
        <v>35</v>
      </c>
      <c r="E91" s="1" t="s">
        <v>20</v>
      </c>
      <c r="F91" s="1" t="s">
        <v>459</v>
      </c>
      <c r="G91" s="2" t="s">
        <v>16</v>
      </c>
      <c r="H91" s="37"/>
      <c r="I91" s="127">
        <v>1198.0999999999999</v>
      </c>
      <c r="J91" s="143">
        <v>1198.0999999999999</v>
      </c>
      <c r="K91" s="158">
        <f>J91-I91</f>
        <v>0</v>
      </c>
      <c r="L91" s="143">
        <f>J91/I91*100</f>
        <v>100</v>
      </c>
      <c r="M91" s="87"/>
    </row>
    <row r="92" spans="1:13" s="47" customFormat="1" ht="15.75" x14ac:dyDescent="0.2">
      <c r="A92" s="234" t="s">
        <v>0</v>
      </c>
      <c r="B92" s="21" t="s">
        <v>143</v>
      </c>
      <c r="C92" s="16">
        <v>902</v>
      </c>
      <c r="D92" s="16" t="s">
        <v>35</v>
      </c>
      <c r="E92" s="16" t="s">
        <v>20</v>
      </c>
      <c r="F92" s="16" t="s">
        <v>296</v>
      </c>
      <c r="G92" s="25"/>
      <c r="H92" s="39">
        <f>H93</f>
        <v>0</v>
      </c>
      <c r="I92" s="129">
        <f>I93</f>
        <v>520.5</v>
      </c>
      <c r="J92" s="145">
        <f>J93</f>
        <v>493.07</v>
      </c>
      <c r="K92" s="160">
        <f t="shared" si="1"/>
        <v>-27.430000000000007</v>
      </c>
      <c r="L92" s="145">
        <f t="shared" si="2"/>
        <v>94.730067243035549</v>
      </c>
      <c r="M92" s="88"/>
    </row>
    <row r="93" spans="1:13" s="47" customFormat="1" ht="31.5" x14ac:dyDescent="0.2">
      <c r="A93" s="237" t="s">
        <v>0</v>
      </c>
      <c r="B93" s="21" t="s">
        <v>15</v>
      </c>
      <c r="C93" s="46">
        <v>902</v>
      </c>
      <c r="D93" s="16" t="s">
        <v>35</v>
      </c>
      <c r="E93" s="16" t="s">
        <v>20</v>
      </c>
      <c r="F93" s="16" t="s">
        <v>296</v>
      </c>
      <c r="G93" s="25">
        <v>600</v>
      </c>
      <c r="H93" s="39">
        <v>0</v>
      </c>
      <c r="I93" s="129">
        <v>520.5</v>
      </c>
      <c r="J93" s="145">
        <v>493.07</v>
      </c>
      <c r="K93" s="160">
        <f t="shared" si="1"/>
        <v>-27.430000000000007</v>
      </c>
      <c r="L93" s="145">
        <f t="shared" si="2"/>
        <v>94.730067243035549</v>
      </c>
      <c r="M93" s="88"/>
    </row>
    <row r="94" spans="1:13" s="47" customFormat="1" ht="31.5" x14ac:dyDescent="0.2">
      <c r="A94" s="238"/>
      <c r="B94" s="21" t="s">
        <v>402</v>
      </c>
      <c r="C94" s="46">
        <v>902</v>
      </c>
      <c r="D94" s="17" t="s">
        <v>35</v>
      </c>
      <c r="E94" s="17" t="s">
        <v>20</v>
      </c>
      <c r="F94" s="17" t="s">
        <v>424</v>
      </c>
      <c r="G94" s="204"/>
      <c r="H94" s="39"/>
      <c r="I94" s="129">
        <f>I95</f>
        <v>50</v>
      </c>
      <c r="J94" s="145">
        <v>50</v>
      </c>
      <c r="K94" s="160">
        <f>J94-I94</f>
        <v>0</v>
      </c>
      <c r="L94" s="145">
        <f>J94/I94*100</f>
        <v>100</v>
      </c>
      <c r="M94" s="88"/>
    </row>
    <row r="95" spans="1:13" s="47" customFormat="1" ht="31.5" x14ac:dyDescent="0.2">
      <c r="A95" s="238"/>
      <c r="B95" s="21" t="s">
        <v>15</v>
      </c>
      <c r="C95" s="46">
        <v>902</v>
      </c>
      <c r="D95" s="17" t="s">
        <v>35</v>
      </c>
      <c r="E95" s="17" t="s">
        <v>20</v>
      </c>
      <c r="F95" s="17" t="s">
        <v>424</v>
      </c>
      <c r="G95" s="204" t="s">
        <v>16</v>
      </c>
      <c r="H95" s="205"/>
      <c r="I95" s="206">
        <v>50</v>
      </c>
      <c r="J95" s="219">
        <v>50</v>
      </c>
      <c r="K95" s="207">
        <f>J95-I95</f>
        <v>0</v>
      </c>
      <c r="L95" s="219">
        <f>J95/I95*100</f>
        <v>100</v>
      </c>
      <c r="M95" s="88"/>
    </row>
    <row r="96" spans="1:13" s="47" customFormat="1" ht="47.25" x14ac:dyDescent="0.2">
      <c r="A96" s="238"/>
      <c r="B96" s="21" t="s">
        <v>461</v>
      </c>
      <c r="C96" s="46">
        <v>902</v>
      </c>
      <c r="D96" s="17" t="s">
        <v>35</v>
      </c>
      <c r="E96" s="17" t="s">
        <v>20</v>
      </c>
      <c r="F96" s="17" t="s">
        <v>460</v>
      </c>
      <c r="G96" s="204"/>
      <c r="H96" s="205"/>
      <c r="I96" s="206">
        <f>I97</f>
        <v>233.2</v>
      </c>
      <c r="J96" s="219">
        <f>J97</f>
        <v>233.2</v>
      </c>
      <c r="K96" s="207">
        <f>J96-I96</f>
        <v>0</v>
      </c>
      <c r="L96" s="219">
        <f>J96/I96*100</f>
        <v>100</v>
      </c>
      <c r="M96" s="88"/>
    </row>
    <row r="97" spans="1:13" s="47" customFormat="1" ht="31.5" x14ac:dyDescent="0.2">
      <c r="A97" s="238"/>
      <c r="B97" s="21" t="s">
        <v>15</v>
      </c>
      <c r="C97" s="46">
        <v>902</v>
      </c>
      <c r="D97" s="17" t="s">
        <v>35</v>
      </c>
      <c r="E97" s="17" t="s">
        <v>20</v>
      </c>
      <c r="F97" s="17" t="s">
        <v>460</v>
      </c>
      <c r="G97" s="204" t="s">
        <v>16</v>
      </c>
      <c r="H97" s="205"/>
      <c r="I97" s="206">
        <v>233.2</v>
      </c>
      <c r="J97" s="219">
        <v>233.2</v>
      </c>
      <c r="K97" s="207">
        <f>J97-I97</f>
        <v>0</v>
      </c>
      <c r="L97" s="219">
        <f>J97/I97*100</f>
        <v>100</v>
      </c>
      <c r="M97" s="88"/>
    </row>
    <row r="98" spans="1:13" s="47" customFormat="1" ht="31.5" x14ac:dyDescent="0.2">
      <c r="A98" s="238"/>
      <c r="B98" s="6" t="s">
        <v>70</v>
      </c>
      <c r="C98" s="5">
        <v>902</v>
      </c>
      <c r="D98" s="15" t="s">
        <v>35</v>
      </c>
      <c r="E98" s="15" t="s">
        <v>20</v>
      </c>
      <c r="F98" s="1" t="s">
        <v>168</v>
      </c>
      <c r="G98" s="2" t="s">
        <v>0</v>
      </c>
      <c r="H98" s="37" t="e">
        <f>#REF!</f>
        <v>#REF!</v>
      </c>
      <c r="I98" s="127">
        <f>I99</f>
        <v>421</v>
      </c>
      <c r="J98" s="143">
        <f>J99</f>
        <v>421</v>
      </c>
      <c r="K98" s="158">
        <f>J98-I98</f>
        <v>0</v>
      </c>
      <c r="L98" s="143">
        <f>J98/I98*100</f>
        <v>100</v>
      </c>
      <c r="M98" s="88"/>
    </row>
    <row r="99" spans="1:13" s="47" customFormat="1" ht="31.5" x14ac:dyDescent="0.2">
      <c r="A99" s="243"/>
      <c r="B99" s="21" t="s">
        <v>170</v>
      </c>
      <c r="C99" s="46">
        <v>902</v>
      </c>
      <c r="D99" s="16" t="s">
        <v>35</v>
      </c>
      <c r="E99" s="16" t="s">
        <v>20</v>
      </c>
      <c r="F99" s="16" t="s">
        <v>169</v>
      </c>
      <c r="G99" s="25"/>
      <c r="H99" s="39"/>
      <c r="I99" s="129">
        <f>I100</f>
        <v>421</v>
      </c>
      <c r="J99" s="145">
        <f>J100</f>
        <v>421</v>
      </c>
      <c r="K99" s="160">
        <f>K100</f>
        <v>0</v>
      </c>
      <c r="L99" s="145">
        <f>L100</f>
        <v>100</v>
      </c>
      <c r="M99" s="88"/>
    </row>
    <row r="100" spans="1:13" s="71" customFormat="1" ht="31.5" x14ac:dyDescent="0.2">
      <c r="A100" s="258"/>
      <c r="B100" s="21" t="s">
        <v>15</v>
      </c>
      <c r="C100" s="46">
        <v>902</v>
      </c>
      <c r="D100" s="16" t="s">
        <v>35</v>
      </c>
      <c r="E100" s="16" t="s">
        <v>20</v>
      </c>
      <c r="F100" s="16" t="s">
        <v>169</v>
      </c>
      <c r="G100" s="25">
        <v>600</v>
      </c>
      <c r="H100" s="39"/>
      <c r="I100" s="129">
        <v>421</v>
      </c>
      <c r="J100" s="145">
        <v>421</v>
      </c>
      <c r="K100" s="160">
        <f>J100-I100</f>
        <v>0</v>
      </c>
      <c r="L100" s="145">
        <f>J100/I100*100</f>
        <v>100</v>
      </c>
      <c r="M100" s="90"/>
    </row>
    <row r="101" spans="1:13" s="71" customFormat="1" ht="15.75" x14ac:dyDescent="0.2">
      <c r="A101" s="258"/>
      <c r="B101" s="273" t="s">
        <v>152</v>
      </c>
      <c r="C101" s="67">
        <v>902</v>
      </c>
      <c r="D101" s="68" t="s">
        <v>35</v>
      </c>
      <c r="E101" s="68" t="s">
        <v>20</v>
      </c>
      <c r="F101" s="67" t="s">
        <v>165</v>
      </c>
      <c r="G101" s="69"/>
      <c r="H101" s="70">
        <f>H102+H106</f>
        <v>27</v>
      </c>
      <c r="I101" s="131">
        <f>I102+I106+I104</f>
        <v>138.1</v>
      </c>
      <c r="J101" s="147">
        <f>J102+J106+J104</f>
        <v>138.1</v>
      </c>
      <c r="K101" s="162">
        <f t="shared" si="1"/>
        <v>0</v>
      </c>
      <c r="L101" s="147">
        <f t="shared" si="2"/>
        <v>100</v>
      </c>
      <c r="M101" s="90"/>
    </row>
    <row r="102" spans="1:13" s="71" customFormat="1" ht="31.5" x14ac:dyDescent="0.2">
      <c r="A102" s="258"/>
      <c r="B102" s="101" t="s">
        <v>213</v>
      </c>
      <c r="C102" s="73">
        <v>902</v>
      </c>
      <c r="D102" s="68" t="s">
        <v>35</v>
      </c>
      <c r="E102" s="68" t="s">
        <v>20</v>
      </c>
      <c r="F102" s="67" t="s">
        <v>166</v>
      </c>
      <c r="G102" s="69"/>
      <c r="H102" s="70">
        <f>H103</f>
        <v>17</v>
      </c>
      <c r="I102" s="132">
        <f>I103</f>
        <v>5.9</v>
      </c>
      <c r="J102" s="147">
        <f>J103</f>
        <v>5.9</v>
      </c>
      <c r="K102" s="162">
        <f t="shared" si="1"/>
        <v>0</v>
      </c>
      <c r="L102" s="147">
        <f t="shared" si="2"/>
        <v>100</v>
      </c>
      <c r="M102" s="91"/>
    </row>
    <row r="103" spans="1:13" s="71" customFormat="1" ht="31.5" x14ac:dyDescent="0.2">
      <c r="A103" s="258"/>
      <c r="B103" s="21" t="s">
        <v>15</v>
      </c>
      <c r="C103" s="67">
        <v>902</v>
      </c>
      <c r="D103" s="68" t="s">
        <v>35</v>
      </c>
      <c r="E103" s="68" t="s">
        <v>20</v>
      </c>
      <c r="F103" s="67" t="s">
        <v>166</v>
      </c>
      <c r="G103" s="69">
        <v>600</v>
      </c>
      <c r="H103" s="72">
        <v>17</v>
      </c>
      <c r="I103" s="132">
        <v>5.9</v>
      </c>
      <c r="J103" s="148">
        <v>5.9</v>
      </c>
      <c r="K103" s="163">
        <f t="shared" ref="K103:K148" si="9">J103-I103</f>
        <v>0</v>
      </c>
      <c r="L103" s="148">
        <f t="shared" ref="L103:L148" si="10">J103/I103*100</f>
        <v>100</v>
      </c>
      <c r="M103" s="91"/>
    </row>
    <row r="104" spans="1:13" s="71" customFormat="1" ht="31.5" x14ac:dyDescent="0.2">
      <c r="A104" s="258"/>
      <c r="B104" s="21" t="s">
        <v>349</v>
      </c>
      <c r="C104" s="73">
        <v>902</v>
      </c>
      <c r="D104" s="68" t="s">
        <v>35</v>
      </c>
      <c r="E104" s="68" t="s">
        <v>20</v>
      </c>
      <c r="F104" s="67" t="s">
        <v>354</v>
      </c>
      <c r="G104" s="69"/>
      <c r="H104" s="72"/>
      <c r="I104" s="132">
        <f>I105</f>
        <v>122.2</v>
      </c>
      <c r="J104" s="148">
        <f>J105</f>
        <v>122.2</v>
      </c>
      <c r="K104" s="163">
        <f>K105</f>
        <v>0</v>
      </c>
      <c r="L104" s="148">
        <f>L105</f>
        <v>100</v>
      </c>
      <c r="M104" s="91"/>
    </row>
    <row r="105" spans="1:13" s="71" customFormat="1" ht="31.5" x14ac:dyDescent="0.2">
      <c r="A105" s="258"/>
      <c r="B105" s="21" t="s">
        <v>15</v>
      </c>
      <c r="C105" s="73">
        <v>902</v>
      </c>
      <c r="D105" s="68" t="s">
        <v>35</v>
      </c>
      <c r="E105" s="68" t="s">
        <v>20</v>
      </c>
      <c r="F105" s="67" t="s">
        <v>354</v>
      </c>
      <c r="G105" s="69">
        <v>600</v>
      </c>
      <c r="H105" s="72"/>
      <c r="I105" s="132">
        <v>122.2</v>
      </c>
      <c r="J105" s="148">
        <v>122.2</v>
      </c>
      <c r="K105" s="163">
        <f>J105-I105</f>
        <v>0</v>
      </c>
      <c r="L105" s="148">
        <f>J105/I105*100</f>
        <v>100</v>
      </c>
      <c r="M105" s="91"/>
    </row>
    <row r="106" spans="1:13" s="71" customFormat="1" ht="15.75" x14ac:dyDescent="0.2">
      <c r="A106" s="258"/>
      <c r="B106" s="274" t="s">
        <v>139</v>
      </c>
      <c r="C106" s="73">
        <v>902</v>
      </c>
      <c r="D106" s="68" t="s">
        <v>35</v>
      </c>
      <c r="E106" s="68" t="s">
        <v>20</v>
      </c>
      <c r="F106" s="67" t="s">
        <v>167</v>
      </c>
      <c r="G106" s="69"/>
      <c r="H106" s="72">
        <f>H107</f>
        <v>10</v>
      </c>
      <c r="I106" s="132">
        <f>I107</f>
        <v>10</v>
      </c>
      <c r="J106" s="148">
        <f>J107</f>
        <v>10</v>
      </c>
      <c r="K106" s="163">
        <f t="shared" si="9"/>
        <v>0</v>
      </c>
      <c r="L106" s="148">
        <f t="shared" si="10"/>
        <v>100</v>
      </c>
      <c r="M106" s="91"/>
    </row>
    <row r="107" spans="1:13" ht="31.5" x14ac:dyDescent="0.2">
      <c r="A107" s="235"/>
      <c r="B107" s="21" t="s">
        <v>15</v>
      </c>
      <c r="C107" s="73">
        <v>902</v>
      </c>
      <c r="D107" s="68" t="s">
        <v>35</v>
      </c>
      <c r="E107" s="68" t="s">
        <v>20</v>
      </c>
      <c r="F107" s="67" t="s">
        <v>167</v>
      </c>
      <c r="G107" s="69">
        <v>600</v>
      </c>
      <c r="H107" s="72">
        <v>10</v>
      </c>
      <c r="I107" s="132">
        <v>10</v>
      </c>
      <c r="J107" s="148">
        <v>10</v>
      </c>
      <c r="K107" s="163">
        <f t="shared" si="9"/>
        <v>0</v>
      </c>
      <c r="L107" s="148">
        <f t="shared" si="10"/>
        <v>100</v>
      </c>
      <c r="M107" s="87"/>
    </row>
    <row r="108" spans="1:13" ht="15.75" x14ac:dyDescent="0.2">
      <c r="A108" s="230"/>
      <c r="B108" s="244" t="s">
        <v>37</v>
      </c>
      <c r="C108" s="1">
        <v>902</v>
      </c>
      <c r="D108" s="1" t="s">
        <v>35</v>
      </c>
      <c r="E108" s="1" t="s">
        <v>9</v>
      </c>
      <c r="F108" s="1" t="s">
        <v>0</v>
      </c>
      <c r="G108" s="2" t="s">
        <v>0</v>
      </c>
      <c r="H108" s="37" t="e">
        <f>H109+#REF!</f>
        <v>#REF!</v>
      </c>
      <c r="I108" s="127">
        <f>I109</f>
        <v>17062.599999999999</v>
      </c>
      <c r="J108" s="143">
        <f>J109</f>
        <v>17059.994999999999</v>
      </c>
      <c r="K108" s="158">
        <f t="shared" si="9"/>
        <v>-2.6049999999995634</v>
      </c>
      <c r="L108" s="143">
        <f t="shared" si="10"/>
        <v>99.984732690211345</v>
      </c>
      <c r="M108" s="87"/>
    </row>
    <row r="109" spans="1:13" ht="15.75" x14ac:dyDescent="0.2">
      <c r="A109" s="230"/>
      <c r="B109" s="6" t="s">
        <v>71</v>
      </c>
      <c r="C109" s="5">
        <v>902</v>
      </c>
      <c r="D109" s="1" t="s">
        <v>35</v>
      </c>
      <c r="E109" s="1" t="s">
        <v>9</v>
      </c>
      <c r="F109" s="1" t="s">
        <v>158</v>
      </c>
      <c r="G109" s="2" t="s">
        <v>0</v>
      </c>
      <c r="H109" s="37">
        <f>H110</f>
        <v>12452</v>
      </c>
      <c r="I109" s="127">
        <f>I110</f>
        <v>17062.599999999999</v>
      </c>
      <c r="J109" s="143">
        <f>J110</f>
        <v>17059.994999999999</v>
      </c>
      <c r="K109" s="158">
        <f t="shared" si="9"/>
        <v>-2.6049999999995634</v>
      </c>
      <c r="L109" s="143">
        <f t="shared" si="10"/>
        <v>99.984732690211345</v>
      </c>
      <c r="M109" s="87"/>
    </row>
    <row r="110" spans="1:13" ht="15.75" x14ac:dyDescent="0.2">
      <c r="A110" s="230" t="s">
        <v>0</v>
      </c>
      <c r="B110" s="275" t="s">
        <v>78</v>
      </c>
      <c r="C110" s="1">
        <v>902</v>
      </c>
      <c r="D110" s="1" t="s">
        <v>35</v>
      </c>
      <c r="E110" s="1" t="s">
        <v>9</v>
      </c>
      <c r="F110" s="1" t="s">
        <v>182</v>
      </c>
      <c r="G110" s="2" t="s">
        <v>0</v>
      </c>
      <c r="H110" s="37">
        <f>H111+H116+H121</f>
        <v>12452</v>
      </c>
      <c r="I110" s="127">
        <f>I111+I116+I121+I126</f>
        <v>17062.599999999999</v>
      </c>
      <c r="J110" s="143">
        <f>J111+J116+J121+J126</f>
        <v>17059.994999999999</v>
      </c>
      <c r="K110" s="158">
        <f t="shared" si="9"/>
        <v>-2.6049999999995634</v>
      </c>
      <c r="L110" s="143">
        <f t="shared" si="10"/>
        <v>99.984732690211345</v>
      </c>
      <c r="M110" s="87"/>
    </row>
    <row r="111" spans="1:13" ht="15.75" x14ac:dyDescent="0.2">
      <c r="A111" s="230"/>
      <c r="B111" s="9" t="s">
        <v>308</v>
      </c>
      <c r="C111" s="1">
        <v>902</v>
      </c>
      <c r="D111" s="1" t="s">
        <v>35</v>
      </c>
      <c r="E111" s="1" t="s">
        <v>9</v>
      </c>
      <c r="F111" s="1" t="s">
        <v>309</v>
      </c>
      <c r="G111" s="2"/>
      <c r="H111" s="37">
        <f>H112</f>
        <v>1123.5</v>
      </c>
      <c r="I111" s="127">
        <f>I112</f>
        <v>1142.8</v>
      </c>
      <c r="J111" s="143">
        <f>J112</f>
        <v>1142.6290000000001</v>
      </c>
      <c r="K111" s="158">
        <f t="shared" si="9"/>
        <v>-0.17099999999982174</v>
      </c>
      <c r="L111" s="143">
        <f t="shared" si="10"/>
        <v>99.985036751837612</v>
      </c>
      <c r="M111" s="87"/>
    </row>
    <row r="112" spans="1:13" ht="15.75" x14ac:dyDescent="0.2">
      <c r="A112" s="230" t="s">
        <v>0</v>
      </c>
      <c r="B112" s="270" t="s">
        <v>79</v>
      </c>
      <c r="C112" s="1">
        <v>902</v>
      </c>
      <c r="D112" s="1" t="s">
        <v>35</v>
      </c>
      <c r="E112" s="1" t="s">
        <v>9</v>
      </c>
      <c r="F112" s="1" t="s">
        <v>183</v>
      </c>
      <c r="G112" s="2" t="s">
        <v>0</v>
      </c>
      <c r="H112" s="37">
        <f>H113+H114+H115</f>
        <v>1123.5</v>
      </c>
      <c r="I112" s="127">
        <f>I113+I114+I115</f>
        <v>1142.8</v>
      </c>
      <c r="J112" s="143">
        <f>J113+J114+J115</f>
        <v>1142.6290000000001</v>
      </c>
      <c r="K112" s="158">
        <f t="shared" si="9"/>
        <v>-0.17099999999982174</v>
      </c>
      <c r="L112" s="143">
        <f t="shared" si="10"/>
        <v>99.985036751837612</v>
      </c>
      <c r="M112" s="87"/>
    </row>
    <row r="113" spans="1:13" ht="47.25" x14ac:dyDescent="0.2">
      <c r="A113" s="233" t="s">
        <v>0</v>
      </c>
      <c r="B113" s="227" t="s">
        <v>21</v>
      </c>
      <c r="C113" s="1">
        <v>902</v>
      </c>
      <c r="D113" s="1" t="s">
        <v>35</v>
      </c>
      <c r="E113" s="1" t="s">
        <v>9</v>
      </c>
      <c r="F113" s="1" t="s">
        <v>183</v>
      </c>
      <c r="G113" s="2" t="s">
        <v>22</v>
      </c>
      <c r="H113" s="37">
        <v>1087.5</v>
      </c>
      <c r="I113" s="127">
        <v>1111.5</v>
      </c>
      <c r="J113" s="143">
        <v>1111.4359999999999</v>
      </c>
      <c r="K113" s="158">
        <f t="shared" si="9"/>
        <v>-6.4000000000078217E-2</v>
      </c>
      <c r="L113" s="143">
        <f t="shared" si="10"/>
        <v>99.994242015294645</v>
      </c>
      <c r="M113" s="87"/>
    </row>
    <row r="114" spans="1:13" ht="15.75" x14ac:dyDescent="0.2">
      <c r="A114" s="233" t="s">
        <v>0</v>
      </c>
      <c r="B114" s="227" t="s">
        <v>199</v>
      </c>
      <c r="C114" s="1">
        <v>902</v>
      </c>
      <c r="D114" s="1" t="s">
        <v>35</v>
      </c>
      <c r="E114" s="1" t="s">
        <v>9</v>
      </c>
      <c r="F114" s="1" t="s">
        <v>183</v>
      </c>
      <c r="G114" s="2" t="s">
        <v>12</v>
      </c>
      <c r="H114" s="37">
        <v>34.799999999999997</v>
      </c>
      <c r="I114" s="127">
        <v>30.7</v>
      </c>
      <c r="J114" s="143">
        <v>30.658999999999999</v>
      </c>
      <c r="K114" s="158">
        <f t="shared" si="9"/>
        <v>-4.1000000000000369E-2</v>
      </c>
      <c r="L114" s="143">
        <f t="shared" si="10"/>
        <v>99.866449511400646</v>
      </c>
      <c r="M114" s="87"/>
    </row>
    <row r="115" spans="1:13" ht="15.75" x14ac:dyDescent="0.2">
      <c r="A115" s="230" t="s">
        <v>0</v>
      </c>
      <c r="B115" s="227" t="s">
        <v>23</v>
      </c>
      <c r="C115" s="1">
        <v>902</v>
      </c>
      <c r="D115" s="1" t="s">
        <v>35</v>
      </c>
      <c r="E115" s="1" t="s">
        <v>9</v>
      </c>
      <c r="F115" s="1" t="s">
        <v>183</v>
      </c>
      <c r="G115" s="2" t="s">
        <v>24</v>
      </c>
      <c r="H115" s="37">
        <v>1.2</v>
      </c>
      <c r="I115" s="127">
        <v>0.6</v>
      </c>
      <c r="J115" s="143">
        <v>0.53400000000000003</v>
      </c>
      <c r="K115" s="158">
        <f t="shared" si="9"/>
        <v>-6.5999999999999948E-2</v>
      </c>
      <c r="L115" s="143">
        <f t="shared" si="10"/>
        <v>89.000000000000014</v>
      </c>
      <c r="M115" s="87"/>
    </row>
    <row r="116" spans="1:13" ht="31.5" x14ac:dyDescent="0.2">
      <c r="A116" s="230"/>
      <c r="B116" s="227" t="s">
        <v>310</v>
      </c>
      <c r="C116" s="1">
        <v>902</v>
      </c>
      <c r="D116" s="1" t="s">
        <v>35</v>
      </c>
      <c r="E116" s="1" t="s">
        <v>9</v>
      </c>
      <c r="F116" s="1" t="s">
        <v>311</v>
      </c>
      <c r="G116" s="2"/>
      <c r="H116" s="37">
        <f>H117</f>
        <v>2671.4</v>
      </c>
      <c r="I116" s="127">
        <f>I117</f>
        <v>2671.6000000000004</v>
      </c>
      <c r="J116" s="143">
        <f>J117</f>
        <v>2670.2060000000001</v>
      </c>
      <c r="K116" s="158">
        <f t="shared" si="9"/>
        <v>-1.3940000000002328</v>
      </c>
      <c r="L116" s="143">
        <f t="shared" si="10"/>
        <v>99.947821530169179</v>
      </c>
      <c r="M116" s="87"/>
    </row>
    <row r="117" spans="1:13" ht="15.75" x14ac:dyDescent="0.2">
      <c r="A117" s="230"/>
      <c r="B117" s="227" t="s">
        <v>312</v>
      </c>
      <c r="C117" s="1">
        <v>902</v>
      </c>
      <c r="D117" s="1" t="s">
        <v>35</v>
      </c>
      <c r="E117" s="1" t="s">
        <v>9</v>
      </c>
      <c r="F117" s="1" t="s">
        <v>184</v>
      </c>
      <c r="G117" s="2" t="s">
        <v>0</v>
      </c>
      <c r="H117" s="37">
        <f>H118+H119+H120</f>
        <v>2671.4</v>
      </c>
      <c r="I117" s="127">
        <f>I118+I119+I120</f>
        <v>2671.6000000000004</v>
      </c>
      <c r="J117" s="143">
        <f>J118+J119+J120</f>
        <v>2670.2060000000001</v>
      </c>
      <c r="K117" s="158">
        <f t="shared" si="9"/>
        <v>-1.3940000000002328</v>
      </c>
      <c r="L117" s="143">
        <f t="shared" si="10"/>
        <v>99.947821530169179</v>
      </c>
      <c r="M117" s="87"/>
    </row>
    <row r="118" spans="1:13" ht="47.25" x14ac:dyDescent="0.2">
      <c r="A118" s="230"/>
      <c r="B118" s="227" t="s">
        <v>21</v>
      </c>
      <c r="C118" s="1">
        <v>902</v>
      </c>
      <c r="D118" s="1" t="s">
        <v>35</v>
      </c>
      <c r="E118" s="1" t="s">
        <v>9</v>
      </c>
      <c r="F118" s="1" t="s">
        <v>184</v>
      </c>
      <c r="G118" s="2" t="s">
        <v>22</v>
      </c>
      <c r="H118" s="37">
        <v>2351.1999999999998</v>
      </c>
      <c r="I118" s="127">
        <v>2370</v>
      </c>
      <c r="J118" s="143">
        <v>2369.114</v>
      </c>
      <c r="K118" s="158">
        <f t="shared" si="9"/>
        <v>-0.88599999999996726</v>
      </c>
      <c r="L118" s="143">
        <f t="shared" si="10"/>
        <v>99.962616033755282</v>
      </c>
      <c r="M118" s="87"/>
    </row>
    <row r="119" spans="1:13" ht="15.75" x14ac:dyDescent="0.2">
      <c r="A119" s="230" t="s">
        <v>0</v>
      </c>
      <c r="B119" s="227" t="s">
        <v>199</v>
      </c>
      <c r="C119" s="1">
        <v>902</v>
      </c>
      <c r="D119" s="1" t="s">
        <v>35</v>
      </c>
      <c r="E119" s="1" t="s">
        <v>9</v>
      </c>
      <c r="F119" s="1" t="s">
        <v>184</v>
      </c>
      <c r="G119" s="2" t="s">
        <v>12</v>
      </c>
      <c r="H119" s="37">
        <v>317.8</v>
      </c>
      <c r="I119" s="127">
        <v>299.8</v>
      </c>
      <c r="J119" s="143">
        <v>299.536</v>
      </c>
      <c r="K119" s="158">
        <f t="shared" si="9"/>
        <v>-0.26400000000001</v>
      </c>
      <c r="L119" s="143">
        <f t="shared" si="10"/>
        <v>99.911941294196126</v>
      </c>
      <c r="M119" s="87"/>
    </row>
    <row r="120" spans="1:13" ht="15.75" x14ac:dyDescent="0.2">
      <c r="A120" s="230" t="s">
        <v>0</v>
      </c>
      <c r="B120" s="227" t="s">
        <v>23</v>
      </c>
      <c r="C120" s="1">
        <v>902</v>
      </c>
      <c r="D120" s="1" t="s">
        <v>35</v>
      </c>
      <c r="E120" s="1" t="s">
        <v>9</v>
      </c>
      <c r="F120" s="1" t="s">
        <v>184</v>
      </c>
      <c r="G120" s="2" t="s">
        <v>24</v>
      </c>
      <c r="H120" s="37">
        <v>2.4</v>
      </c>
      <c r="I120" s="127">
        <v>1.8</v>
      </c>
      <c r="J120" s="143">
        <v>1.556</v>
      </c>
      <c r="K120" s="158">
        <f t="shared" si="9"/>
        <v>-0.24399999999999999</v>
      </c>
      <c r="L120" s="143">
        <f t="shared" si="10"/>
        <v>86.444444444444443</v>
      </c>
      <c r="M120" s="87"/>
    </row>
    <row r="121" spans="1:13" ht="31.5" x14ac:dyDescent="0.2">
      <c r="A121" s="230"/>
      <c r="B121" s="227" t="s">
        <v>313</v>
      </c>
      <c r="C121" s="1">
        <v>902</v>
      </c>
      <c r="D121" s="1" t="s">
        <v>35</v>
      </c>
      <c r="E121" s="1" t="s">
        <v>9</v>
      </c>
      <c r="F121" s="1" t="s">
        <v>337</v>
      </c>
      <c r="G121" s="2"/>
      <c r="H121" s="37">
        <f>H122</f>
        <v>8657.1</v>
      </c>
      <c r="I121" s="127">
        <f>I122</f>
        <v>12433.999999999998</v>
      </c>
      <c r="J121" s="143">
        <f>J122</f>
        <v>12432.96</v>
      </c>
      <c r="K121" s="158">
        <f t="shared" si="9"/>
        <v>-1.0399999999990541</v>
      </c>
      <c r="L121" s="143">
        <f t="shared" si="10"/>
        <v>99.991635837220528</v>
      </c>
      <c r="M121" s="87"/>
    </row>
    <row r="122" spans="1:13" ht="22.5" customHeight="1" x14ac:dyDescent="0.2">
      <c r="A122" s="230"/>
      <c r="B122" s="227" t="s">
        <v>312</v>
      </c>
      <c r="C122" s="1">
        <v>902</v>
      </c>
      <c r="D122" s="1" t="s">
        <v>35</v>
      </c>
      <c r="E122" s="1" t="s">
        <v>9</v>
      </c>
      <c r="F122" s="1" t="s">
        <v>186</v>
      </c>
      <c r="G122" s="2" t="s">
        <v>0</v>
      </c>
      <c r="H122" s="37">
        <f>H123+H124+H125</f>
        <v>8657.1</v>
      </c>
      <c r="I122" s="127">
        <f>I123+I124+I125</f>
        <v>12433.999999999998</v>
      </c>
      <c r="J122" s="143">
        <f>J123+J124+J125</f>
        <v>12432.96</v>
      </c>
      <c r="K122" s="158">
        <f t="shared" si="9"/>
        <v>-1.0399999999990541</v>
      </c>
      <c r="L122" s="143">
        <f t="shared" si="10"/>
        <v>99.991635837220528</v>
      </c>
      <c r="M122" s="87"/>
    </row>
    <row r="123" spans="1:13" ht="47.25" x14ac:dyDescent="0.2">
      <c r="A123" s="230"/>
      <c r="B123" s="227" t="s">
        <v>21</v>
      </c>
      <c r="C123" s="1">
        <v>902</v>
      </c>
      <c r="D123" s="1" t="s">
        <v>35</v>
      </c>
      <c r="E123" s="1" t="s">
        <v>9</v>
      </c>
      <c r="F123" s="1" t="s">
        <v>186</v>
      </c>
      <c r="G123" s="2" t="s">
        <v>22</v>
      </c>
      <c r="H123" s="37">
        <v>8069.6</v>
      </c>
      <c r="I123" s="127">
        <v>12003.8</v>
      </c>
      <c r="J123" s="143">
        <v>12003.348</v>
      </c>
      <c r="K123" s="158">
        <f t="shared" si="9"/>
        <v>-0.45199999999931606</v>
      </c>
      <c r="L123" s="143">
        <f t="shared" si="10"/>
        <v>99.996234525733513</v>
      </c>
      <c r="M123" s="87"/>
    </row>
    <row r="124" spans="1:13" ht="15.75" x14ac:dyDescent="0.2">
      <c r="A124" s="230" t="s">
        <v>0</v>
      </c>
      <c r="B124" s="227" t="s">
        <v>199</v>
      </c>
      <c r="C124" s="1">
        <v>902</v>
      </c>
      <c r="D124" s="1" t="s">
        <v>35</v>
      </c>
      <c r="E124" s="1" t="s">
        <v>9</v>
      </c>
      <c r="F124" s="1" t="s">
        <v>186</v>
      </c>
      <c r="G124" s="2" t="s">
        <v>12</v>
      </c>
      <c r="H124" s="37">
        <v>550.6</v>
      </c>
      <c r="I124" s="127">
        <v>394.3</v>
      </c>
      <c r="J124" s="143">
        <v>393.86200000000002</v>
      </c>
      <c r="K124" s="158">
        <f t="shared" si="9"/>
        <v>-0.43799999999998818</v>
      </c>
      <c r="L124" s="143">
        <f t="shared" si="10"/>
        <v>99.88891706822217</v>
      </c>
      <c r="M124" s="87"/>
    </row>
    <row r="125" spans="1:13" ht="15.75" x14ac:dyDescent="0.2">
      <c r="A125" s="230" t="s">
        <v>0</v>
      </c>
      <c r="B125" s="227" t="s">
        <v>23</v>
      </c>
      <c r="C125" s="1">
        <v>902</v>
      </c>
      <c r="D125" s="1" t="s">
        <v>35</v>
      </c>
      <c r="E125" s="1" t="s">
        <v>9</v>
      </c>
      <c r="F125" s="1" t="s">
        <v>186</v>
      </c>
      <c r="G125" s="2" t="s">
        <v>24</v>
      </c>
      <c r="H125" s="37">
        <v>36.9</v>
      </c>
      <c r="I125" s="127">
        <v>35.9</v>
      </c>
      <c r="J125" s="143">
        <v>35.75</v>
      </c>
      <c r="K125" s="158">
        <f t="shared" si="9"/>
        <v>-0.14999999999999858</v>
      </c>
      <c r="L125" s="143">
        <f t="shared" si="10"/>
        <v>99.582172701949872</v>
      </c>
      <c r="M125" s="87"/>
    </row>
    <row r="126" spans="1:13" ht="15.75" x14ac:dyDescent="0.2">
      <c r="A126" s="233" t="s">
        <v>0</v>
      </c>
      <c r="B126" s="9" t="s">
        <v>456</v>
      </c>
      <c r="C126" s="16">
        <v>902</v>
      </c>
      <c r="D126" s="1" t="s">
        <v>35</v>
      </c>
      <c r="E126" s="1" t="s">
        <v>9</v>
      </c>
      <c r="F126" s="16" t="s">
        <v>452</v>
      </c>
      <c r="G126" s="25"/>
      <c r="H126" s="37">
        <f t="shared" ref="H126:J126" si="11">H127</f>
        <v>45</v>
      </c>
      <c r="I126" s="127">
        <f t="shared" si="11"/>
        <v>814.2</v>
      </c>
      <c r="J126" s="143">
        <f t="shared" si="11"/>
        <v>814.2</v>
      </c>
      <c r="K126" s="158">
        <f t="shared" si="9"/>
        <v>0</v>
      </c>
      <c r="L126" s="143">
        <f t="shared" si="10"/>
        <v>100</v>
      </c>
      <c r="M126" s="87"/>
    </row>
    <row r="127" spans="1:13" ht="48" thickBot="1" x14ac:dyDescent="0.25">
      <c r="A127" s="236"/>
      <c r="B127" s="227" t="s">
        <v>21</v>
      </c>
      <c r="C127" s="58">
        <v>902</v>
      </c>
      <c r="D127" s="13" t="s">
        <v>35</v>
      </c>
      <c r="E127" s="13" t="s">
        <v>9</v>
      </c>
      <c r="F127" s="16" t="s">
        <v>452</v>
      </c>
      <c r="G127" s="60">
        <v>100</v>
      </c>
      <c r="H127" s="40">
        <v>45</v>
      </c>
      <c r="I127" s="128">
        <v>814.2</v>
      </c>
      <c r="J127" s="144">
        <v>814.2</v>
      </c>
      <c r="K127" s="159">
        <f t="shared" si="9"/>
        <v>0</v>
      </c>
      <c r="L127" s="144">
        <f t="shared" si="10"/>
        <v>100</v>
      </c>
      <c r="M127" s="87"/>
    </row>
    <row r="128" spans="1:13" ht="21.75" customHeight="1" thickBot="1" x14ac:dyDescent="0.25">
      <c r="A128" s="259">
        <v>3</v>
      </c>
      <c r="B128" s="239" t="s">
        <v>80</v>
      </c>
      <c r="C128" s="106">
        <v>903</v>
      </c>
      <c r="D128" s="106" t="s">
        <v>0</v>
      </c>
      <c r="E128" s="106" t="s">
        <v>0</v>
      </c>
      <c r="F128" s="106" t="s">
        <v>0</v>
      </c>
      <c r="G128" s="107" t="s">
        <v>0</v>
      </c>
      <c r="H128" s="36" t="e">
        <f>H129+#REF!+H145</f>
        <v>#REF!</v>
      </c>
      <c r="I128" s="125">
        <f>I129+I145</f>
        <v>31847.5</v>
      </c>
      <c r="J128" s="141">
        <f>J129+J145</f>
        <v>31683.077000000001</v>
      </c>
      <c r="K128" s="156">
        <f t="shared" si="9"/>
        <v>-164.42299999999886</v>
      </c>
      <c r="L128" s="141">
        <f t="shared" si="10"/>
        <v>99.48371771724625</v>
      </c>
      <c r="M128" s="86"/>
    </row>
    <row r="129" spans="1:13" ht="15.75" x14ac:dyDescent="0.2">
      <c r="A129" s="235" t="s">
        <v>0</v>
      </c>
      <c r="B129" s="226" t="s">
        <v>38</v>
      </c>
      <c r="C129" s="49">
        <v>903</v>
      </c>
      <c r="D129" s="49" t="s">
        <v>20</v>
      </c>
      <c r="E129" s="49" t="s">
        <v>0</v>
      </c>
      <c r="F129" s="49" t="s">
        <v>0</v>
      </c>
      <c r="G129" s="50" t="s">
        <v>0</v>
      </c>
      <c r="H129" s="51" t="e">
        <f>H130+H141+#REF!</f>
        <v>#REF!</v>
      </c>
      <c r="I129" s="126">
        <f>I130+I141+I138</f>
        <v>6219.9</v>
      </c>
      <c r="J129" s="142">
        <f>J130+J141+J138</f>
        <v>6055.476999999999</v>
      </c>
      <c r="K129" s="157">
        <f t="shared" si="9"/>
        <v>-164.42300000000068</v>
      </c>
      <c r="L129" s="142">
        <f t="shared" si="10"/>
        <v>97.356500908374727</v>
      </c>
      <c r="M129" s="87"/>
    </row>
    <row r="130" spans="1:13" ht="31.5" x14ac:dyDescent="0.2">
      <c r="A130" s="260"/>
      <c r="B130" s="244" t="s">
        <v>51</v>
      </c>
      <c r="C130" s="1">
        <v>903</v>
      </c>
      <c r="D130" s="1" t="s">
        <v>20</v>
      </c>
      <c r="E130" s="1" t="s">
        <v>27</v>
      </c>
      <c r="F130" s="1" t="s">
        <v>0</v>
      </c>
      <c r="G130" s="2" t="s">
        <v>0</v>
      </c>
      <c r="H130" s="37" t="e">
        <f>H131+#REF!</f>
        <v>#REF!</v>
      </c>
      <c r="I130" s="127">
        <f>I131</f>
        <v>4559</v>
      </c>
      <c r="J130" s="143">
        <f>J131</f>
        <v>4544.5769999999993</v>
      </c>
      <c r="K130" s="158">
        <f t="shared" si="9"/>
        <v>-14.423000000000684</v>
      </c>
      <c r="L130" s="143">
        <f t="shared" si="10"/>
        <v>99.68363676244789</v>
      </c>
      <c r="M130" s="87"/>
    </row>
    <row r="131" spans="1:13" ht="31.5" x14ac:dyDescent="0.2">
      <c r="A131" s="230" t="s">
        <v>0</v>
      </c>
      <c r="B131" s="6" t="s">
        <v>81</v>
      </c>
      <c r="C131" s="5">
        <v>903</v>
      </c>
      <c r="D131" s="1" t="s">
        <v>20</v>
      </c>
      <c r="E131" s="1" t="s">
        <v>27</v>
      </c>
      <c r="F131" s="1" t="s">
        <v>190</v>
      </c>
      <c r="G131" s="2" t="s">
        <v>0</v>
      </c>
      <c r="H131" s="37">
        <f t="shared" ref="H131:I131" si="12">H132</f>
        <v>4565</v>
      </c>
      <c r="I131" s="127">
        <f t="shared" si="12"/>
        <v>4559</v>
      </c>
      <c r="J131" s="143">
        <f>J132</f>
        <v>4544.5769999999993</v>
      </c>
      <c r="K131" s="158">
        <f t="shared" si="9"/>
        <v>-14.423000000000684</v>
      </c>
      <c r="L131" s="143">
        <f t="shared" si="10"/>
        <v>99.68363676244789</v>
      </c>
      <c r="M131" s="87"/>
    </row>
    <row r="132" spans="1:13" ht="31.5" x14ac:dyDescent="0.2">
      <c r="A132" s="230" t="s">
        <v>0</v>
      </c>
      <c r="B132" s="6" t="s">
        <v>82</v>
      </c>
      <c r="C132" s="5">
        <v>903</v>
      </c>
      <c r="D132" s="1" t="s">
        <v>20</v>
      </c>
      <c r="E132" s="1" t="s">
        <v>27</v>
      </c>
      <c r="F132" s="1" t="s">
        <v>292</v>
      </c>
      <c r="G132" s="2" t="s">
        <v>0</v>
      </c>
      <c r="H132" s="37">
        <f>H133</f>
        <v>4565</v>
      </c>
      <c r="I132" s="127">
        <f>I133</f>
        <v>4559</v>
      </c>
      <c r="J132" s="143">
        <f>J133</f>
        <v>4544.5769999999993</v>
      </c>
      <c r="K132" s="158">
        <f t="shared" si="9"/>
        <v>-14.423000000000684</v>
      </c>
      <c r="L132" s="143">
        <f t="shared" si="10"/>
        <v>99.68363676244789</v>
      </c>
      <c r="M132" s="87"/>
    </row>
    <row r="133" spans="1:13" ht="15.75" x14ac:dyDescent="0.2">
      <c r="A133" s="230"/>
      <c r="B133" s="30" t="s">
        <v>324</v>
      </c>
      <c r="C133" s="1">
        <v>903</v>
      </c>
      <c r="D133" s="1" t="s">
        <v>20</v>
      </c>
      <c r="E133" s="1" t="s">
        <v>27</v>
      </c>
      <c r="F133" s="1" t="s">
        <v>325</v>
      </c>
      <c r="G133" s="2"/>
      <c r="H133" s="37">
        <f>H134</f>
        <v>4565</v>
      </c>
      <c r="I133" s="127">
        <f>I134</f>
        <v>4559</v>
      </c>
      <c r="J133" s="143">
        <f>J134</f>
        <v>4544.5769999999993</v>
      </c>
      <c r="K133" s="158">
        <f t="shared" si="9"/>
        <v>-14.423000000000684</v>
      </c>
      <c r="L133" s="143">
        <f t="shared" si="10"/>
        <v>99.68363676244789</v>
      </c>
      <c r="M133" s="87"/>
    </row>
    <row r="134" spans="1:13" ht="15.75" x14ac:dyDescent="0.2">
      <c r="A134" s="233" t="s">
        <v>0</v>
      </c>
      <c r="B134" s="226" t="s">
        <v>30</v>
      </c>
      <c r="C134" s="1">
        <v>903</v>
      </c>
      <c r="D134" s="1" t="s">
        <v>20</v>
      </c>
      <c r="E134" s="1" t="s">
        <v>27</v>
      </c>
      <c r="F134" s="1" t="s">
        <v>260</v>
      </c>
      <c r="G134" s="2" t="s">
        <v>0</v>
      </c>
      <c r="H134" s="37">
        <f>H135+H136+H137</f>
        <v>4565</v>
      </c>
      <c r="I134" s="127">
        <f>I135+I136+I137</f>
        <v>4559</v>
      </c>
      <c r="J134" s="143">
        <f>J135+J136+J137</f>
        <v>4544.5769999999993</v>
      </c>
      <c r="K134" s="158">
        <f t="shared" si="9"/>
        <v>-14.423000000000684</v>
      </c>
      <c r="L134" s="143">
        <f t="shared" si="10"/>
        <v>99.68363676244789</v>
      </c>
      <c r="M134" s="87"/>
    </row>
    <row r="135" spans="1:13" ht="47.25" x14ac:dyDescent="0.2">
      <c r="A135" s="233" t="s">
        <v>0</v>
      </c>
      <c r="B135" s="227" t="s">
        <v>21</v>
      </c>
      <c r="C135" s="1">
        <v>903</v>
      </c>
      <c r="D135" s="1" t="s">
        <v>20</v>
      </c>
      <c r="E135" s="1" t="s">
        <v>27</v>
      </c>
      <c r="F135" s="1" t="s">
        <v>260</v>
      </c>
      <c r="G135" s="2" t="s">
        <v>22</v>
      </c>
      <c r="H135" s="37">
        <v>4048.6</v>
      </c>
      <c r="I135" s="127">
        <v>4179.5</v>
      </c>
      <c r="J135" s="143">
        <v>4166.4489999999996</v>
      </c>
      <c r="K135" s="158">
        <f t="shared" si="9"/>
        <v>-13.051000000000386</v>
      </c>
      <c r="L135" s="143">
        <f t="shared" si="10"/>
        <v>99.687737767675557</v>
      </c>
      <c r="M135" s="87"/>
    </row>
    <row r="136" spans="1:13" ht="15.75" x14ac:dyDescent="0.2">
      <c r="A136" s="233" t="s">
        <v>0</v>
      </c>
      <c r="B136" s="227" t="s">
        <v>199</v>
      </c>
      <c r="C136" s="1">
        <v>903</v>
      </c>
      <c r="D136" s="1" t="s">
        <v>20</v>
      </c>
      <c r="E136" s="1" t="s">
        <v>27</v>
      </c>
      <c r="F136" s="1" t="s">
        <v>260</v>
      </c>
      <c r="G136" s="2" t="s">
        <v>12</v>
      </c>
      <c r="H136" s="37">
        <v>509.8</v>
      </c>
      <c r="I136" s="127">
        <v>374.4</v>
      </c>
      <c r="J136" s="143">
        <v>373.995</v>
      </c>
      <c r="K136" s="158">
        <f t="shared" si="9"/>
        <v>-0.40499999999997272</v>
      </c>
      <c r="L136" s="143">
        <f t="shared" si="10"/>
        <v>99.891826923076934</v>
      </c>
      <c r="M136" s="87"/>
    </row>
    <row r="137" spans="1:13" ht="15.75" x14ac:dyDescent="0.2">
      <c r="A137" s="233" t="s">
        <v>0</v>
      </c>
      <c r="B137" s="227" t="s">
        <v>23</v>
      </c>
      <c r="C137" s="1">
        <v>903</v>
      </c>
      <c r="D137" s="1" t="s">
        <v>20</v>
      </c>
      <c r="E137" s="1" t="s">
        <v>27</v>
      </c>
      <c r="F137" s="1" t="s">
        <v>260</v>
      </c>
      <c r="G137" s="2" t="s">
        <v>24</v>
      </c>
      <c r="H137" s="37">
        <v>6.6</v>
      </c>
      <c r="I137" s="127">
        <v>5.0999999999999996</v>
      </c>
      <c r="J137" s="143">
        <v>4.133</v>
      </c>
      <c r="K137" s="158">
        <f t="shared" si="9"/>
        <v>-0.96699999999999964</v>
      </c>
      <c r="L137" s="143">
        <f t="shared" si="10"/>
        <v>81.039215686274517</v>
      </c>
      <c r="M137" s="87"/>
    </row>
    <row r="138" spans="1:13" s="286" customFormat="1" ht="15.75" x14ac:dyDescent="0.2">
      <c r="A138" s="233"/>
      <c r="B138" s="244" t="s">
        <v>413</v>
      </c>
      <c r="C138" s="1">
        <v>903</v>
      </c>
      <c r="D138" s="15" t="s">
        <v>18</v>
      </c>
      <c r="E138" s="15" t="s">
        <v>26</v>
      </c>
      <c r="F138" s="1"/>
      <c r="G138" s="2"/>
      <c r="H138" s="37"/>
      <c r="I138" s="127">
        <f>I139</f>
        <v>1510.9</v>
      </c>
      <c r="J138" s="143">
        <f>J139</f>
        <v>1510.9</v>
      </c>
      <c r="K138" s="158">
        <f>J138-I138</f>
        <v>0</v>
      </c>
      <c r="L138" s="143">
        <f>J138/I138*100</f>
        <v>100</v>
      </c>
      <c r="M138" s="87"/>
    </row>
    <row r="139" spans="1:13" s="286" customFormat="1" ht="47.25" x14ac:dyDescent="0.2">
      <c r="A139" s="233"/>
      <c r="B139" s="244" t="s">
        <v>485</v>
      </c>
      <c r="C139" s="1">
        <v>903</v>
      </c>
      <c r="D139" s="15" t="s">
        <v>18</v>
      </c>
      <c r="E139" s="15" t="s">
        <v>26</v>
      </c>
      <c r="F139" s="15" t="s">
        <v>480</v>
      </c>
      <c r="G139" s="2"/>
      <c r="H139" s="37"/>
      <c r="I139" s="127">
        <f>I140</f>
        <v>1510.9</v>
      </c>
      <c r="J139" s="143">
        <f>J140</f>
        <v>1510.9</v>
      </c>
      <c r="K139" s="158">
        <f>J139-I139</f>
        <v>0</v>
      </c>
      <c r="L139" s="143">
        <f>J139/I139*100</f>
        <v>100</v>
      </c>
      <c r="M139" s="87"/>
    </row>
    <row r="140" spans="1:13" s="286" customFormat="1" ht="15.75" x14ac:dyDescent="0.2">
      <c r="A140" s="233"/>
      <c r="B140" s="227" t="s">
        <v>199</v>
      </c>
      <c r="C140" s="1">
        <v>903</v>
      </c>
      <c r="D140" s="15" t="s">
        <v>18</v>
      </c>
      <c r="E140" s="15" t="s">
        <v>26</v>
      </c>
      <c r="F140" s="15" t="s">
        <v>480</v>
      </c>
      <c r="G140" s="2" t="s">
        <v>12</v>
      </c>
      <c r="H140" s="37"/>
      <c r="I140" s="127">
        <v>1510.9</v>
      </c>
      <c r="J140" s="143">
        <v>1510.9</v>
      </c>
      <c r="K140" s="158">
        <f>J140-I140</f>
        <v>0</v>
      </c>
      <c r="L140" s="143">
        <f>J140/I140*100</f>
        <v>100</v>
      </c>
      <c r="M140" s="87"/>
    </row>
    <row r="141" spans="1:13" ht="15.75" x14ac:dyDescent="0.2">
      <c r="A141" s="230" t="s">
        <v>0</v>
      </c>
      <c r="B141" s="244" t="s">
        <v>52</v>
      </c>
      <c r="C141" s="1">
        <v>903</v>
      </c>
      <c r="D141" s="1" t="s">
        <v>20</v>
      </c>
      <c r="E141" s="1" t="s">
        <v>53</v>
      </c>
      <c r="F141" s="1" t="s">
        <v>0</v>
      </c>
      <c r="G141" s="2" t="s">
        <v>0</v>
      </c>
      <c r="H141" s="37">
        <f t="shared" ref="H141:I143" si="13">H142</f>
        <v>300</v>
      </c>
      <c r="I141" s="127">
        <f t="shared" si="13"/>
        <v>150</v>
      </c>
      <c r="J141" s="143">
        <f>J142</f>
        <v>0</v>
      </c>
      <c r="K141" s="158">
        <f t="shared" si="9"/>
        <v>-150</v>
      </c>
      <c r="L141" s="143">
        <f t="shared" si="10"/>
        <v>0</v>
      </c>
      <c r="M141" s="87"/>
    </row>
    <row r="142" spans="1:13" ht="31.5" x14ac:dyDescent="0.2">
      <c r="A142" s="230" t="s">
        <v>0</v>
      </c>
      <c r="B142" s="11" t="s">
        <v>83</v>
      </c>
      <c r="C142" s="5">
        <v>903</v>
      </c>
      <c r="D142" s="1" t="s">
        <v>20</v>
      </c>
      <c r="E142" s="1" t="s">
        <v>53</v>
      </c>
      <c r="F142" s="1" t="s">
        <v>187</v>
      </c>
      <c r="G142" s="2" t="s">
        <v>0</v>
      </c>
      <c r="H142" s="37">
        <f t="shared" si="13"/>
        <v>300</v>
      </c>
      <c r="I142" s="127">
        <f t="shared" si="13"/>
        <v>150</v>
      </c>
      <c r="J142" s="143">
        <f>J143</f>
        <v>0</v>
      </c>
      <c r="K142" s="158">
        <f t="shared" si="9"/>
        <v>-150</v>
      </c>
      <c r="L142" s="143">
        <f t="shared" si="10"/>
        <v>0</v>
      </c>
      <c r="M142" s="87"/>
    </row>
    <row r="143" spans="1:13" ht="15.75" x14ac:dyDescent="0.2">
      <c r="A143" s="233" t="s">
        <v>0</v>
      </c>
      <c r="B143" s="270" t="s">
        <v>84</v>
      </c>
      <c r="C143" s="1">
        <v>903</v>
      </c>
      <c r="D143" s="1" t="s">
        <v>20</v>
      </c>
      <c r="E143" s="1" t="s">
        <v>53</v>
      </c>
      <c r="F143" s="1" t="s">
        <v>188</v>
      </c>
      <c r="G143" s="2" t="s">
        <v>0</v>
      </c>
      <c r="H143" s="37">
        <f t="shared" si="13"/>
        <v>300</v>
      </c>
      <c r="I143" s="127">
        <f t="shared" si="13"/>
        <v>150</v>
      </c>
      <c r="J143" s="143">
        <f>J144</f>
        <v>0</v>
      </c>
      <c r="K143" s="158">
        <f t="shared" si="9"/>
        <v>-150</v>
      </c>
      <c r="L143" s="143">
        <f t="shared" si="10"/>
        <v>0</v>
      </c>
      <c r="M143" s="87"/>
    </row>
    <row r="144" spans="1:13" ht="15.75" x14ac:dyDescent="0.2">
      <c r="A144" s="233" t="s">
        <v>0</v>
      </c>
      <c r="B144" s="244" t="s">
        <v>23</v>
      </c>
      <c r="C144" s="1">
        <v>903</v>
      </c>
      <c r="D144" s="1" t="s">
        <v>20</v>
      </c>
      <c r="E144" s="1" t="s">
        <v>53</v>
      </c>
      <c r="F144" s="1" t="s">
        <v>188</v>
      </c>
      <c r="G144" s="2" t="s">
        <v>24</v>
      </c>
      <c r="H144" s="37">
        <v>300</v>
      </c>
      <c r="I144" s="127">
        <v>150</v>
      </c>
      <c r="J144" s="143">
        <v>0</v>
      </c>
      <c r="K144" s="158">
        <f t="shared" si="9"/>
        <v>-150</v>
      </c>
      <c r="L144" s="143">
        <f t="shared" si="10"/>
        <v>0</v>
      </c>
      <c r="M144" s="87"/>
    </row>
    <row r="145" spans="1:13" s="47" customFormat="1" ht="15.75" x14ac:dyDescent="0.2">
      <c r="A145" s="234" t="s">
        <v>0</v>
      </c>
      <c r="B145" s="231" t="s">
        <v>28</v>
      </c>
      <c r="C145" s="16">
        <v>903</v>
      </c>
      <c r="D145" s="16" t="s">
        <v>56</v>
      </c>
      <c r="E145" s="16" t="s">
        <v>0</v>
      </c>
      <c r="F145" s="16" t="s">
        <v>0</v>
      </c>
      <c r="G145" s="25" t="s">
        <v>0</v>
      </c>
      <c r="H145" s="39">
        <f t="shared" ref="H145" si="14">H146</f>
        <v>690.6</v>
      </c>
      <c r="I145" s="129">
        <f>I146+I159+I154</f>
        <v>25627.600000000002</v>
      </c>
      <c r="J145" s="145">
        <f>J146+J159+J154</f>
        <v>25627.600000000002</v>
      </c>
      <c r="K145" s="160">
        <f t="shared" si="9"/>
        <v>0</v>
      </c>
      <c r="L145" s="145">
        <f t="shared" si="10"/>
        <v>100</v>
      </c>
      <c r="M145" s="88"/>
    </row>
    <row r="146" spans="1:13" s="47" customFormat="1" ht="31.5" x14ac:dyDescent="0.2">
      <c r="A146" s="234" t="s">
        <v>0</v>
      </c>
      <c r="B146" s="231" t="s">
        <v>57</v>
      </c>
      <c r="C146" s="16">
        <v>903</v>
      </c>
      <c r="D146" s="16" t="s">
        <v>56</v>
      </c>
      <c r="E146" s="16" t="s">
        <v>20</v>
      </c>
      <c r="F146" s="16" t="s">
        <v>0</v>
      </c>
      <c r="G146" s="25" t="s">
        <v>0</v>
      </c>
      <c r="H146" s="39">
        <f>H147</f>
        <v>690.6</v>
      </c>
      <c r="I146" s="129">
        <f>I147</f>
        <v>3463.3999999999996</v>
      </c>
      <c r="J146" s="145">
        <f>J147</f>
        <v>3463.3999999999996</v>
      </c>
      <c r="K146" s="160">
        <f t="shared" si="9"/>
        <v>0</v>
      </c>
      <c r="L146" s="145">
        <f t="shared" si="10"/>
        <v>100</v>
      </c>
      <c r="M146" s="88"/>
    </row>
    <row r="147" spans="1:13" ht="31.5" x14ac:dyDescent="0.2">
      <c r="A147" s="230" t="s">
        <v>0</v>
      </c>
      <c r="B147" s="7" t="s">
        <v>81</v>
      </c>
      <c r="C147" s="5">
        <v>903</v>
      </c>
      <c r="D147" s="1">
        <v>14</v>
      </c>
      <c r="E147" s="1" t="s">
        <v>20</v>
      </c>
      <c r="F147" s="1" t="s">
        <v>190</v>
      </c>
      <c r="G147" s="2" t="s">
        <v>0</v>
      </c>
      <c r="H147" s="37">
        <f t="shared" ref="H147:I147" si="15">H148</f>
        <v>690.6</v>
      </c>
      <c r="I147" s="127">
        <f t="shared" si="15"/>
        <v>3463.3999999999996</v>
      </c>
      <c r="J147" s="143">
        <f>J148</f>
        <v>3463.3999999999996</v>
      </c>
      <c r="K147" s="158">
        <f t="shared" si="9"/>
        <v>0</v>
      </c>
      <c r="L147" s="143">
        <f t="shared" si="10"/>
        <v>100</v>
      </c>
      <c r="M147" s="87"/>
    </row>
    <row r="148" spans="1:13" s="47" customFormat="1" ht="31.5" x14ac:dyDescent="0.2">
      <c r="A148" s="234"/>
      <c r="B148" s="231" t="s">
        <v>298</v>
      </c>
      <c r="C148" s="16">
        <v>903</v>
      </c>
      <c r="D148" s="16">
        <v>14</v>
      </c>
      <c r="E148" s="16" t="s">
        <v>20</v>
      </c>
      <c r="F148" s="16" t="s">
        <v>191</v>
      </c>
      <c r="G148" s="25"/>
      <c r="H148" s="39">
        <f>H149</f>
        <v>690.6</v>
      </c>
      <c r="I148" s="129">
        <f>I149</f>
        <v>3463.3999999999996</v>
      </c>
      <c r="J148" s="145">
        <f>J149</f>
        <v>3463.3999999999996</v>
      </c>
      <c r="K148" s="160">
        <f t="shared" si="9"/>
        <v>0</v>
      </c>
      <c r="L148" s="145">
        <f t="shared" si="10"/>
        <v>100</v>
      </c>
      <c r="M148" s="88"/>
    </row>
    <row r="149" spans="1:13" s="47" customFormat="1" ht="15.75" x14ac:dyDescent="0.2">
      <c r="A149" s="241" t="s">
        <v>0</v>
      </c>
      <c r="B149" s="232" t="s">
        <v>297</v>
      </c>
      <c r="C149" s="58">
        <v>903</v>
      </c>
      <c r="D149" s="58" t="s">
        <v>56</v>
      </c>
      <c r="E149" s="58" t="s">
        <v>20</v>
      </c>
      <c r="F149" s="58" t="s">
        <v>192</v>
      </c>
      <c r="G149" s="60" t="s">
        <v>0</v>
      </c>
      <c r="H149" s="61">
        <f>H150+H152</f>
        <v>690.6</v>
      </c>
      <c r="I149" s="133">
        <f>I150+I152</f>
        <v>3463.3999999999996</v>
      </c>
      <c r="J149" s="149">
        <f>J150+J152</f>
        <v>3463.3999999999996</v>
      </c>
      <c r="K149" s="164">
        <f t="shared" ref="K149:K254" si="16">J149-I149</f>
        <v>0</v>
      </c>
      <c r="L149" s="149">
        <f t="shared" ref="L149:L254" si="17">J149/I149*100</f>
        <v>100</v>
      </c>
      <c r="M149" s="88"/>
    </row>
    <row r="150" spans="1:13" s="47" customFormat="1" ht="31.5" x14ac:dyDescent="0.2">
      <c r="A150" s="237" t="s">
        <v>0</v>
      </c>
      <c r="B150" s="193" t="s">
        <v>299</v>
      </c>
      <c r="C150" s="195">
        <v>903</v>
      </c>
      <c r="D150" s="195" t="s">
        <v>56</v>
      </c>
      <c r="E150" s="195" t="s">
        <v>20</v>
      </c>
      <c r="F150" s="195" t="s">
        <v>301</v>
      </c>
      <c r="G150" s="196" t="s">
        <v>0</v>
      </c>
      <c r="H150" s="197">
        <f>H151</f>
        <v>0</v>
      </c>
      <c r="I150" s="198">
        <f>I151</f>
        <v>2452.1999999999998</v>
      </c>
      <c r="J150" s="122">
        <f>J151</f>
        <v>2452.1999999999998</v>
      </c>
      <c r="K150" s="120">
        <f t="shared" si="16"/>
        <v>0</v>
      </c>
      <c r="L150" s="122">
        <f t="shared" si="17"/>
        <v>100</v>
      </c>
      <c r="M150" s="88"/>
    </row>
    <row r="151" spans="1:13" s="47" customFormat="1" ht="15.75" x14ac:dyDescent="0.2">
      <c r="A151" s="243" t="s">
        <v>0</v>
      </c>
      <c r="B151" s="276" t="s">
        <v>28</v>
      </c>
      <c r="C151" s="180">
        <v>903</v>
      </c>
      <c r="D151" s="180" t="s">
        <v>56</v>
      </c>
      <c r="E151" s="180" t="s">
        <v>20</v>
      </c>
      <c r="F151" s="180" t="s">
        <v>301</v>
      </c>
      <c r="G151" s="181" t="s">
        <v>29</v>
      </c>
      <c r="H151" s="182">
        <v>0</v>
      </c>
      <c r="I151" s="183">
        <v>2452.1999999999998</v>
      </c>
      <c r="J151" s="121">
        <v>2452.1999999999998</v>
      </c>
      <c r="K151" s="63">
        <f t="shared" si="16"/>
        <v>0</v>
      </c>
      <c r="L151" s="121">
        <f t="shared" si="17"/>
        <v>100</v>
      </c>
      <c r="M151" s="88"/>
    </row>
    <row r="152" spans="1:13" s="47" customFormat="1" ht="31.5" x14ac:dyDescent="0.2">
      <c r="A152" s="261" t="s">
        <v>0</v>
      </c>
      <c r="B152" s="277" t="s">
        <v>300</v>
      </c>
      <c r="C152" s="102">
        <v>903</v>
      </c>
      <c r="D152" s="102" t="s">
        <v>56</v>
      </c>
      <c r="E152" s="102" t="s">
        <v>20</v>
      </c>
      <c r="F152" s="102" t="s">
        <v>302</v>
      </c>
      <c r="G152" s="103" t="s">
        <v>0</v>
      </c>
      <c r="H152" s="179">
        <f>H153</f>
        <v>690.6</v>
      </c>
      <c r="I152" s="134">
        <f>I153</f>
        <v>1011.2</v>
      </c>
      <c r="J152" s="150">
        <f>J153</f>
        <v>1011.2</v>
      </c>
      <c r="K152" s="165">
        <f t="shared" si="16"/>
        <v>0</v>
      </c>
      <c r="L152" s="150">
        <f t="shared" si="17"/>
        <v>100</v>
      </c>
      <c r="M152" s="88"/>
    </row>
    <row r="153" spans="1:13" s="47" customFormat="1" ht="15.75" x14ac:dyDescent="0.2">
      <c r="A153" s="237" t="s">
        <v>0</v>
      </c>
      <c r="B153" s="232" t="s">
        <v>28</v>
      </c>
      <c r="C153" s="58">
        <v>903</v>
      </c>
      <c r="D153" s="58" t="s">
        <v>56</v>
      </c>
      <c r="E153" s="58" t="s">
        <v>20</v>
      </c>
      <c r="F153" s="58" t="s">
        <v>302</v>
      </c>
      <c r="G153" s="60" t="s">
        <v>29</v>
      </c>
      <c r="H153" s="39">
        <v>690.6</v>
      </c>
      <c r="I153" s="133">
        <v>1011.2</v>
      </c>
      <c r="J153" s="149">
        <v>1011.2</v>
      </c>
      <c r="K153" s="164">
        <f t="shared" si="16"/>
        <v>0</v>
      </c>
      <c r="L153" s="149">
        <f t="shared" si="17"/>
        <v>100</v>
      </c>
      <c r="M153" s="88"/>
    </row>
    <row r="154" spans="1:13" s="47" customFormat="1" ht="15.75" x14ac:dyDescent="0.2">
      <c r="A154" s="243"/>
      <c r="B154" s="21" t="s">
        <v>428</v>
      </c>
      <c r="C154" s="58">
        <v>903</v>
      </c>
      <c r="D154" s="58" t="s">
        <v>56</v>
      </c>
      <c r="E154" s="59" t="s">
        <v>25</v>
      </c>
      <c r="F154" s="22"/>
      <c r="G154" s="24"/>
      <c r="H154" s="88"/>
      <c r="I154" s="63">
        <f>I157</f>
        <v>5511.8</v>
      </c>
      <c r="J154" s="63">
        <f>J157</f>
        <v>5511.8</v>
      </c>
      <c r="K154" s="63">
        <f>J154-I154</f>
        <v>0</v>
      </c>
      <c r="L154" s="63">
        <f>J154/I154*100</f>
        <v>100</v>
      </c>
      <c r="M154" s="88"/>
    </row>
    <row r="155" spans="1:13" s="47" customFormat="1" ht="31.5" x14ac:dyDescent="0.2">
      <c r="A155" s="243"/>
      <c r="B155" s="6" t="s">
        <v>81</v>
      </c>
      <c r="C155" s="98">
        <v>903</v>
      </c>
      <c r="D155" s="58" t="s">
        <v>56</v>
      </c>
      <c r="E155" s="59" t="s">
        <v>25</v>
      </c>
      <c r="F155" s="1" t="s">
        <v>190</v>
      </c>
      <c r="G155" s="24"/>
      <c r="H155" s="88"/>
      <c r="I155" s="63">
        <f t="shared" ref="I155:J157" si="18">I156</f>
        <v>5511.8</v>
      </c>
      <c r="J155" s="63">
        <f t="shared" si="18"/>
        <v>5511.8</v>
      </c>
      <c r="K155" s="63">
        <f>J155-I155</f>
        <v>0</v>
      </c>
      <c r="L155" s="63">
        <f>J155/I155*100</f>
        <v>100</v>
      </c>
      <c r="M155" s="88"/>
    </row>
    <row r="156" spans="1:13" s="47" customFormat="1" ht="31.5" x14ac:dyDescent="0.2">
      <c r="A156" s="243"/>
      <c r="B156" s="277" t="s">
        <v>298</v>
      </c>
      <c r="C156" s="58">
        <v>903</v>
      </c>
      <c r="D156" s="58" t="s">
        <v>56</v>
      </c>
      <c r="E156" s="59" t="s">
        <v>25</v>
      </c>
      <c r="F156" s="1" t="s">
        <v>191</v>
      </c>
      <c r="G156" s="24"/>
      <c r="H156" s="88"/>
      <c r="I156" s="63">
        <f t="shared" si="18"/>
        <v>5511.8</v>
      </c>
      <c r="J156" s="63">
        <f t="shared" si="18"/>
        <v>5511.8</v>
      </c>
      <c r="K156" s="63">
        <f>J156-I156</f>
        <v>0</v>
      </c>
      <c r="L156" s="63">
        <f>J156/I156*100</f>
        <v>100</v>
      </c>
      <c r="M156" s="88"/>
    </row>
    <row r="157" spans="1:13" s="47" customFormat="1" ht="31.5" x14ac:dyDescent="0.2">
      <c r="A157" s="243"/>
      <c r="B157" s="21" t="s">
        <v>427</v>
      </c>
      <c r="C157" s="22">
        <v>903</v>
      </c>
      <c r="D157" s="22">
        <v>14</v>
      </c>
      <c r="E157" s="23" t="s">
        <v>25</v>
      </c>
      <c r="F157" s="58" t="s">
        <v>426</v>
      </c>
      <c r="G157" s="24"/>
      <c r="H157" s="88"/>
      <c r="I157" s="63">
        <f t="shared" si="18"/>
        <v>5511.8</v>
      </c>
      <c r="J157" s="63">
        <f t="shared" si="18"/>
        <v>5511.8</v>
      </c>
      <c r="K157" s="63">
        <f>J157-I157</f>
        <v>0</v>
      </c>
      <c r="L157" s="63">
        <f>J157/I157*100</f>
        <v>100</v>
      </c>
      <c r="M157" s="88"/>
    </row>
    <row r="158" spans="1:13" s="47" customFormat="1" ht="15.75" x14ac:dyDescent="0.2">
      <c r="A158" s="243"/>
      <c r="B158" s="232" t="s">
        <v>28</v>
      </c>
      <c r="C158" s="22">
        <v>903</v>
      </c>
      <c r="D158" s="22">
        <v>14</v>
      </c>
      <c r="E158" s="23" t="s">
        <v>25</v>
      </c>
      <c r="F158" s="58" t="s">
        <v>426</v>
      </c>
      <c r="G158" s="24">
        <v>500</v>
      </c>
      <c r="H158" s="88"/>
      <c r="I158" s="214">
        <v>5511.8</v>
      </c>
      <c r="J158" s="214">
        <v>5511.8</v>
      </c>
      <c r="K158" s="215">
        <f>J158-I158</f>
        <v>0</v>
      </c>
      <c r="L158" s="214">
        <f>J158/I158*100</f>
        <v>100</v>
      </c>
      <c r="M158" s="88"/>
    </row>
    <row r="159" spans="1:13" s="47" customFormat="1" ht="15.75" x14ac:dyDescent="0.2">
      <c r="A159" s="243"/>
      <c r="B159" s="21" t="s">
        <v>358</v>
      </c>
      <c r="C159" s="22">
        <v>903</v>
      </c>
      <c r="D159" s="22">
        <v>14</v>
      </c>
      <c r="E159" s="23" t="s">
        <v>26</v>
      </c>
      <c r="F159" s="22"/>
      <c r="G159" s="24"/>
      <c r="H159" s="88"/>
      <c r="I159" s="63">
        <f>I161</f>
        <v>16652.400000000001</v>
      </c>
      <c r="J159" s="121">
        <f>J161</f>
        <v>16652.400000000001</v>
      </c>
      <c r="K159" s="63">
        <f>K161</f>
        <v>0</v>
      </c>
      <c r="L159" s="121">
        <f>L161</f>
        <v>100</v>
      </c>
      <c r="M159" s="88"/>
    </row>
    <row r="160" spans="1:13" s="47" customFormat="1" ht="30.75" customHeight="1" x14ac:dyDescent="0.2">
      <c r="A160" s="243"/>
      <c r="B160" s="21" t="s">
        <v>357</v>
      </c>
      <c r="C160" s="22">
        <v>903</v>
      </c>
      <c r="D160" s="22">
        <v>14</v>
      </c>
      <c r="E160" s="23" t="s">
        <v>26</v>
      </c>
      <c r="F160" s="22" t="s">
        <v>187</v>
      </c>
      <c r="G160" s="24"/>
      <c r="H160" s="88"/>
      <c r="I160" s="63">
        <f>I161</f>
        <v>16652.400000000001</v>
      </c>
      <c r="J160" s="121">
        <f>J161</f>
        <v>16652.400000000001</v>
      </c>
      <c r="K160" s="63">
        <f>K161</f>
        <v>0</v>
      </c>
      <c r="L160" s="121">
        <f>L161</f>
        <v>100</v>
      </c>
      <c r="M160" s="88"/>
    </row>
    <row r="161" spans="1:13" s="47" customFormat="1" ht="15.75" x14ac:dyDescent="0.2">
      <c r="A161" s="243"/>
      <c r="B161" s="21" t="s">
        <v>360</v>
      </c>
      <c r="C161" s="22">
        <v>903</v>
      </c>
      <c r="D161" s="22">
        <v>14</v>
      </c>
      <c r="E161" s="23" t="s">
        <v>26</v>
      </c>
      <c r="F161" s="22" t="s">
        <v>359</v>
      </c>
      <c r="G161" s="24"/>
      <c r="H161" s="88"/>
      <c r="I161" s="63">
        <f>I162</f>
        <v>16652.400000000001</v>
      </c>
      <c r="J161" s="121">
        <f>J162</f>
        <v>16652.400000000001</v>
      </c>
      <c r="K161" s="63">
        <f>J161-I161</f>
        <v>0</v>
      </c>
      <c r="L161" s="121">
        <f>J161/I161*100</f>
        <v>100</v>
      </c>
      <c r="M161" s="88"/>
    </row>
    <row r="162" spans="1:13" s="47" customFormat="1" ht="16.5" thickBot="1" x14ac:dyDescent="0.25">
      <c r="A162" s="238"/>
      <c r="B162" s="116" t="s">
        <v>28</v>
      </c>
      <c r="C162" s="117">
        <v>903</v>
      </c>
      <c r="D162" s="117">
        <v>14</v>
      </c>
      <c r="E162" s="118" t="s">
        <v>26</v>
      </c>
      <c r="F162" s="117" t="s">
        <v>359</v>
      </c>
      <c r="G162" s="119">
        <v>500</v>
      </c>
      <c r="H162" s="88"/>
      <c r="I162" s="120">
        <v>16652.400000000001</v>
      </c>
      <c r="J162" s="122">
        <v>16652.400000000001</v>
      </c>
      <c r="K162" s="120">
        <f>J162-I162</f>
        <v>0</v>
      </c>
      <c r="L162" s="122">
        <f>J162/I162*100</f>
        <v>100</v>
      </c>
      <c r="M162" s="88"/>
    </row>
    <row r="163" spans="1:13" ht="32.25" thickBot="1" x14ac:dyDescent="0.25">
      <c r="A163" s="254">
        <v>4</v>
      </c>
      <c r="B163" s="228" t="s">
        <v>86</v>
      </c>
      <c r="C163" s="106">
        <v>905</v>
      </c>
      <c r="D163" s="106" t="s">
        <v>0</v>
      </c>
      <c r="E163" s="106" t="s">
        <v>0</v>
      </c>
      <c r="F163" s="106" t="s">
        <v>0</v>
      </c>
      <c r="G163" s="107" t="s">
        <v>0</v>
      </c>
      <c r="H163" s="36" t="e">
        <f>H164+H294</f>
        <v>#REF!</v>
      </c>
      <c r="I163" s="125">
        <f>I164+I294</f>
        <v>507343.40499999997</v>
      </c>
      <c r="J163" s="141">
        <f>J164+J294</f>
        <v>506386.06300000008</v>
      </c>
      <c r="K163" s="156">
        <f t="shared" si="16"/>
        <v>-957.34199999988778</v>
      </c>
      <c r="L163" s="141">
        <f t="shared" si="17"/>
        <v>99.811302957609186</v>
      </c>
      <c r="M163" s="86"/>
    </row>
    <row r="164" spans="1:13" ht="15.75" x14ac:dyDescent="0.2">
      <c r="A164" s="235" t="s">
        <v>0</v>
      </c>
      <c r="B164" s="226" t="s">
        <v>13</v>
      </c>
      <c r="C164" s="49">
        <v>905</v>
      </c>
      <c r="D164" s="49" t="s">
        <v>14</v>
      </c>
      <c r="E164" s="49" t="s">
        <v>0</v>
      </c>
      <c r="F164" s="49" t="s">
        <v>0</v>
      </c>
      <c r="G164" s="50" t="s">
        <v>0</v>
      </c>
      <c r="H164" s="51" t="e">
        <f>H165+H191+H262+H269</f>
        <v>#REF!</v>
      </c>
      <c r="I164" s="126">
        <f>I165+I191+I237+I262+I269</f>
        <v>493771.06199999998</v>
      </c>
      <c r="J164" s="142">
        <f>J165+J191+J237+J262+J269</f>
        <v>492820.72000000009</v>
      </c>
      <c r="K164" s="157">
        <f t="shared" si="16"/>
        <v>-950.34199999988778</v>
      </c>
      <c r="L164" s="142">
        <f t="shared" si="17"/>
        <v>99.807533880954765</v>
      </c>
      <c r="M164" s="87"/>
    </row>
    <row r="165" spans="1:13" ht="15.75" x14ac:dyDescent="0.2">
      <c r="A165" s="230" t="s">
        <v>0</v>
      </c>
      <c r="B165" s="244" t="s">
        <v>41</v>
      </c>
      <c r="C165" s="1">
        <v>905</v>
      </c>
      <c r="D165" s="1" t="s">
        <v>14</v>
      </c>
      <c r="E165" s="1" t="s">
        <v>20</v>
      </c>
      <c r="F165" s="1" t="s">
        <v>0</v>
      </c>
      <c r="G165" s="2" t="s">
        <v>0</v>
      </c>
      <c r="H165" s="37" t="e">
        <f>H166+H188</f>
        <v>#REF!</v>
      </c>
      <c r="I165" s="127">
        <f>I166+I188</f>
        <v>236228.16199999998</v>
      </c>
      <c r="J165" s="143">
        <f>J166+J188</f>
        <v>235983.16099999999</v>
      </c>
      <c r="K165" s="158">
        <f t="shared" si="16"/>
        <v>-245.00099999998929</v>
      </c>
      <c r="L165" s="143">
        <f t="shared" si="17"/>
        <v>99.896286286137212</v>
      </c>
      <c r="M165" s="87"/>
    </row>
    <row r="166" spans="1:13" ht="15.75" x14ac:dyDescent="0.2">
      <c r="A166" s="233" t="s">
        <v>0</v>
      </c>
      <c r="B166" s="7" t="s">
        <v>87</v>
      </c>
      <c r="C166" s="5">
        <v>905</v>
      </c>
      <c r="D166" s="1" t="s">
        <v>14</v>
      </c>
      <c r="E166" s="1" t="s">
        <v>20</v>
      </c>
      <c r="F166" s="1" t="s">
        <v>193</v>
      </c>
      <c r="G166" s="2" t="s">
        <v>0</v>
      </c>
      <c r="H166" s="37" t="e">
        <f>H167</f>
        <v>#REF!</v>
      </c>
      <c r="I166" s="127">
        <f>I167</f>
        <v>234135.76199999999</v>
      </c>
      <c r="J166" s="143">
        <f>J167</f>
        <v>233890.761</v>
      </c>
      <c r="K166" s="158">
        <f t="shared" si="16"/>
        <v>-245.00099999998929</v>
      </c>
      <c r="L166" s="143">
        <f t="shared" si="17"/>
        <v>99.895359428261969</v>
      </c>
      <c r="M166" s="87"/>
    </row>
    <row r="167" spans="1:13" ht="15.75" x14ac:dyDescent="0.2">
      <c r="A167" s="233" t="s">
        <v>0</v>
      </c>
      <c r="B167" s="6" t="s">
        <v>88</v>
      </c>
      <c r="C167" s="5">
        <v>905</v>
      </c>
      <c r="D167" s="1" t="s">
        <v>14</v>
      </c>
      <c r="E167" s="1" t="s">
        <v>20</v>
      </c>
      <c r="F167" s="1" t="s">
        <v>194</v>
      </c>
      <c r="G167" s="2" t="s">
        <v>0</v>
      </c>
      <c r="H167" s="37" t="e">
        <f>H168+H170+H173+H180</f>
        <v>#REF!</v>
      </c>
      <c r="I167" s="127">
        <f>I168+I170+I173+I180+I182+I184</f>
        <v>234135.76199999999</v>
      </c>
      <c r="J167" s="143">
        <f>J168+J170+J173+J180+J182+J184</f>
        <v>233890.761</v>
      </c>
      <c r="K167" s="158">
        <f t="shared" si="16"/>
        <v>-245.00099999998929</v>
      </c>
      <c r="L167" s="143">
        <f t="shared" si="17"/>
        <v>99.895359428261969</v>
      </c>
      <c r="M167" s="87"/>
    </row>
    <row r="168" spans="1:13" ht="31.5" x14ac:dyDescent="0.2">
      <c r="A168" s="233"/>
      <c r="B168" s="108" t="s">
        <v>196</v>
      </c>
      <c r="C168" s="5">
        <v>905</v>
      </c>
      <c r="D168" s="1" t="s">
        <v>14</v>
      </c>
      <c r="E168" s="1" t="s">
        <v>20</v>
      </c>
      <c r="F168" s="1" t="s">
        <v>195</v>
      </c>
      <c r="G168" s="2"/>
      <c r="H168" s="37">
        <f>H169</f>
        <v>346</v>
      </c>
      <c r="I168" s="127">
        <f>I169</f>
        <v>236</v>
      </c>
      <c r="J168" s="143">
        <f>J169</f>
        <v>235.999</v>
      </c>
      <c r="K168" s="158">
        <f t="shared" si="16"/>
        <v>-1.0000000000047748E-3</v>
      </c>
      <c r="L168" s="143">
        <f t="shared" si="17"/>
        <v>99.999576271186442</v>
      </c>
      <c r="M168" s="87"/>
    </row>
    <row r="169" spans="1:13" ht="31.5" x14ac:dyDescent="0.2">
      <c r="A169" s="233"/>
      <c r="B169" s="227" t="s">
        <v>15</v>
      </c>
      <c r="C169" s="1">
        <v>905</v>
      </c>
      <c r="D169" s="1" t="s">
        <v>14</v>
      </c>
      <c r="E169" s="1" t="s">
        <v>20</v>
      </c>
      <c r="F169" s="1" t="s">
        <v>195</v>
      </c>
      <c r="G169" s="2" t="s">
        <v>16</v>
      </c>
      <c r="H169" s="37">
        <v>346</v>
      </c>
      <c r="I169" s="127">
        <v>236</v>
      </c>
      <c r="J169" s="143">
        <v>235.999</v>
      </c>
      <c r="K169" s="158">
        <f t="shared" si="16"/>
        <v>-1.0000000000047748E-3</v>
      </c>
      <c r="L169" s="143">
        <f t="shared" si="17"/>
        <v>99.999576271186442</v>
      </c>
      <c r="M169" s="87"/>
    </row>
    <row r="170" spans="1:13" ht="15.75" x14ac:dyDescent="0.2">
      <c r="A170" s="233"/>
      <c r="B170" s="30" t="s">
        <v>146</v>
      </c>
      <c r="C170" s="1">
        <v>905</v>
      </c>
      <c r="D170" s="1" t="s">
        <v>14</v>
      </c>
      <c r="E170" s="1" t="s">
        <v>20</v>
      </c>
      <c r="F170" s="1" t="s">
        <v>198</v>
      </c>
      <c r="G170" s="2"/>
      <c r="H170" s="37" t="e">
        <f>H171+#REF!+#REF!</f>
        <v>#REF!</v>
      </c>
      <c r="I170" s="127">
        <f>I171</f>
        <v>7234.0619999999999</v>
      </c>
      <c r="J170" s="143">
        <f>J171</f>
        <v>7234.0619999999999</v>
      </c>
      <c r="K170" s="158">
        <f t="shared" si="16"/>
        <v>0</v>
      </c>
      <c r="L170" s="143">
        <f t="shared" si="17"/>
        <v>100</v>
      </c>
      <c r="M170" s="87"/>
    </row>
    <row r="171" spans="1:13" ht="31.5" x14ac:dyDescent="0.2">
      <c r="A171" s="233"/>
      <c r="B171" s="30" t="s">
        <v>197</v>
      </c>
      <c r="C171" s="1">
        <v>905</v>
      </c>
      <c r="D171" s="1" t="s">
        <v>14</v>
      </c>
      <c r="E171" s="1" t="s">
        <v>20</v>
      </c>
      <c r="F171" s="1" t="s">
        <v>200</v>
      </c>
      <c r="G171" s="2"/>
      <c r="H171" s="37">
        <f>H172</f>
        <v>1418.1</v>
      </c>
      <c r="I171" s="127">
        <f>I172</f>
        <v>7234.0619999999999</v>
      </c>
      <c r="J171" s="143">
        <f>J172</f>
        <v>7234.0619999999999</v>
      </c>
      <c r="K171" s="158">
        <f t="shared" si="16"/>
        <v>0</v>
      </c>
      <c r="L171" s="143">
        <f t="shared" si="17"/>
        <v>100</v>
      </c>
      <c r="M171" s="87"/>
    </row>
    <row r="172" spans="1:13" ht="31.5" x14ac:dyDescent="0.2">
      <c r="A172" s="233"/>
      <c r="B172" s="227" t="s">
        <v>15</v>
      </c>
      <c r="C172" s="1">
        <v>905</v>
      </c>
      <c r="D172" s="1" t="s">
        <v>14</v>
      </c>
      <c r="E172" s="1" t="s">
        <v>20</v>
      </c>
      <c r="F172" s="1" t="s">
        <v>200</v>
      </c>
      <c r="G172" s="2" t="s">
        <v>16</v>
      </c>
      <c r="H172" s="37">
        <v>1418.1</v>
      </c>
      <c r="I172" s="127">
        <v>7234.0619999999999</v>
      </c>
      <c r="J172" s="143">
        <v>7234.0619999999999</v>
      </c>
      <c r="K172" s="158">
        <f t="shared" si="16"/>
        <v>0</v>
      </c>
      <c r="L172" s="143">
        <f t="shared" si="17"/>
        <v>100</v>
      </c>
      <c r="M172" s="87"/>
    </row>
    <row r="173" spans="1:13" s="45" customFormat="1" ht="15.75" x14ac:dyDescent="0.2">
      <c r="A173" s="240"/>
      <c r="B173" s="231" t="s">
        <v>303</v>
      </c>
      <c r="C173" s="1">
        <v>905</v>
      </c>
      <c r="D173" s="1" t="s">
        <v>14</v>
      </c>
      <c r="E173" s="1" t="s">
        <v>20</v>
      </c>
      <c r="F173" s="1" t="s">
        <v>273</v>
      </c>
      <c r="G173" s="12"/>
      <c r="H173" s="39">
        <f>H174+H176</f>
        <v>25520.1</v>
      </c>
      <c r="I173" s="129">
        <f>I174+I176+I178</f>
        <v>85479.9</v>
      </c>
      <c r="J173" s="145">
        <f>J174+J176+J178</f>
        <v>85479.9</v>
      </c>
      <c r="K173" s="160">
        <f t="shared" si="16"/>
        <v>0</v>
      </c>
      <c r="L173" s="145">
        <f t="shared" si="17"/>
        <v>100</v>
      </c>
      <c r="M173" s="88"/>
    </row>
    <row r="174" spans="1:13" ht="31.5" x14ac:dyDescent="0.2">
      <c r="A174" s="233"/>
      <c r="B174" s="271" t="s">
        <v>74</v>
      </c>
      <c r="C174" s="1">
        <v>905</v>
      </c>
      <c r="D174" s="1" t="s">
        <v>14</v>
      </c>
      <c r="E174" s="1" t="s">
        <v>20</v>
      </c>
      <c r="F174" s="1" t="s">
        <v>201</v>
      </c>
      <c r="G174" s="2"/>
      <c r="H174" s="37">
        <f>H175</f>
        <v>25520.1</v>
      </c>
      <c r="I174" s="127">
        <f>I175</f>
        <v>35307</v>
      </c>
      <c r="J174" s="143">
        <f>J175</f>
        <v>35307</v>
      </c>
      <c r="K174" s="158">
        <f t="shared" si="16"/>
        <v>0</v>
      </c>
      <c r="L174" s="143">
        <f t="shared" si="17"/>
        <v>100</v>
      </c>
      <c r="M174" s="87"/>
    </row>
    <row r="175" spans="1:13" ht="31.5" x14ac:dyDescent="0.2">
      <c r="A175" s="233"/>
      <c r="B175" s="227" t="s">
        <v>15</v>
      </c>
      <c r="C175" s="1">
        <v>905</v>
      </c>
      <c r="D175" s="1" t="s">
        <v>14</v>
      </c>
      <c r="E175" s="1" t="s">
        <v>20</v>
      </c>
      <c r="F175" s="1" t="s">
        <v>201</v>
      </c>
      <c r="G175" s="2">
        <v>600</v>
      </c>
      <c r="H175" s="37">
        <v>25520.1</v>
      </c>
      <c r="I175" s="127">
        <v>35307</v>
      </c>
      <c r="J175" s="143">
        <v>35307</v>
      </c>
      <c r="K175" s="158">
        <f t="shared" si="16"/>
        <v>0</v>
      </c>
      <c r="L175" s="143">
        <f t="shared" si="17"/>
        <v>100</v>
      </c>
      <c r="M175" s="87"/>
    </row>
    <row r="176" spans="1:13" ht="47.25" x14ac:dyDescent="0.2">
      <c r="A176" s="230" t="s">
        <v>0</v>
      </c>
      <c r="B176" s="227" t="s">
        <v>203</v>
      </c>
      <c r="C176" s="1">
        <v>905</v>
      </c>
      <c r="D176" s="1" t="s">
        <v>14</v>
      </c>
      <c r="E176" s="1" t="s">
        <v>20</v>
      </c>
      <c r="F176" s="1" t="s">
        <v>202</v>
      </c>
      <c r="G176" s="2" t="s">
        <v>0</v>
      </c>
      <c r="H176" s="37">
        <f>H177</f>
        <v>0</v>
      </c>
      <c r="I176" s="127">
        <f>I177</f>
        <v>48610.5</v>
      </c>
      <c r="J176" s="143">
        <f>J177</f>
        <v>48610.5</v>
      </c>
      <c r="K176" s="158">
        <f t="shared" si="16"/>
        <v>0</v>
      </c>
      <c r="L176" s="143">
        <f t="shared" si="17"/>
        <v>100</v>
      </c>
      <c r="M176" s="87"/>
    </row>
    <row r="177" spans="1:13" ht="31.5" x14ac:dyDescent="0.2">
      <c r="A177" s="233" t="s">
        <v>0</v>
      </c>
      <c r="B177" s="244" t="s">
        <v>15</v>
      </c>
      <c r="C177" s="1">
        <v>905</v>
      </c>
      <c r="D177" s="1" t="s">
        <v>14</v>
      </c>
      <c r="E177" s="1" t="s">
        <v>20</v>
      </c>
      <c r="F177" s="1" t="s">
        <v>202</v>
      </c>
      <c r="G177" s="2">
        <v>600</v>
      </c>
      <c r="H177" s="37">
        <v>0</v>
      </c>
      <c r="I177" s="127">
        <v>48610.5</v>
      </c>
      <c r="J177" s="143">
        <v>48610.5</v>
      </c>
      <c r="K177" s="158">
        <f t="shared" si="16"/>
        <v>0</v>
      </c>
      <c r="L177" s="143">
        <f t="shared" si="17"/>
        <v>100</v>
      </c>
      <c r="M177" s="87"/>
    </row>
    <row r="178" spans="1:13" s="284" customFormat="1" ht="15.75" x14ac:dyDescent="0.2">
      <c r="A178" s="233"/>
      <c r="B178" s="9" t="s">
        <v>456</v>
      </c>
      <c r="C178" s="1">
        <v>905</v>
      </c>
      <c r="D178" s="1" t="s">
        <v>14</v>
      </c>
      <c r="E178" s="1" t="s">
        <v>20</v>
      </c>
      <c r="F178" s="1" t="s">
        <v>462</v>
      </c>
      <c r="G178" s="2"/>
      <c r="H178" s="37"/>
      <c r="I178" s="127">
        <f>I179</f>
        <v>1562.4</v>
      </c>
      <c r="J178" s="143">
        <f>J179</f>
        <v>1562.4</v>
      </c>
      <c r="K178" s="158">
        <f>J178-I178</f>
        <v>0</v>
      </c>
      <c r="L178" s="143">
        <f>J178/I178*100</f>
        <v>100</v>
      </c>
      <c r="M178" s="87"/>
    </row>
    <row r="179" spans="1:13" s="284" customFormat="1" ht="31.5" x14ac:dyDescent="0.2">
      <c r="A179" s="233"/>
      <c r="B179" s="244" t="s">
        <v>15</v>
      </c>
      <c r="C179" s="1">
        <v>905</v>
      </c>
      <c r="D179" s="1" t="s">
        <v>14</v>
      </c>
      <c r="E179" s="1" t="s">
        <v>20</v>
      </c>
      <c r="F179" s="1" t="s">
        <v>462</v>
      </c>
      <c r="G179" s="2">
        <v>600</v>
      </c>
      <c r="H179" s="37"/>
      <c r="I179" s="127">
        <v>1562.4</v>
      </c>
      <c r="J179" s="143">
        <v>1562.4</v>
      </c>
      <c r="K179" s="158">
        <f>J179-I179</f>
        <v>0</v>
      </c>
      <c r="L179" s="143">
        <f>J179/I179*100</f>
        <v>100</v>
      </c>
      <c r="M179" s="87"/>
    </row>
    <row r="180" spans="1:13" s="47" customFormat="1" ht="15.75" x14ac:dyDescent="0.2">
      <c r="A180" s="241"/>
      <c r="B180" s="21" t="s">
        <v>143</v>
      </c>
      <c r="C180" s="46">
        <v>905</v>
      </c>
      <c r="D180" s="17" t="s">
        <v>14</v>
      </c>
      <c r="E180" s="17" t="s">
        <v>20</v>
      </c>
      <c r="F180" s="16" t="s">
        <v>291</v>
      </c>
      <c r="G180" s="25"/>
      <c r="H180" s="39">
        <f>H181</f>
        <v>0</v>
      </c>
      <c r="I180" s="129">
        <f>I181</f>
        <v>1900</v>
      </c>
      <c r="J180" s="145">
        <f>J181</f>
        <v>1655</v>
      </c>
      <c r="K180" s="160">
        <f t="shared" si="16"/>
        <v>-245</v>
      </c>
      <c r="L180" s="145">
        <f t="shared" si="17"/>
        <v>87.10526315789474</v>
      </c>
      <c r="M180" s="88"/>
    </row>
    <row r="181" spans="1:13" s="47" customFormat="1" ht="31.5" x14ac:dyDescent="0.2">
      <c r="A181" s="241"/>
      <c r="B181" s="232" t="s">
        <v>15</v>
      </c>
      <c r="C181" s="46">
        <v>905</v>
      </c>
      <c r="D181" s="17" t="s">
        <v>14</v>
      </c>
      <c r="E181" s="17" t="s">
        <v>20</v>
      </c>
      <c r="F181" s="16" t="s">
        <v>291</v>
      </c>
      <c r="G181" s="25">
        <v>600</v>
      </c>
      <c r="H181" s="39"/>
      <c r="I181" s="129">
        <v>1900</v>
      </c>
      <c r="J181" s="145">
        <v>1655</v>
      </c>
      <c r="K181" s="160">
        <f t="shared" si="16"/>
        <v>-245</v>
      </c>
      <c r="L181" s="145">
        <f t="shared" si="17"/>
        <v>87.10526315789474</v>
      </c>
      <c r="M181" s="88"/>
    </row>
    <row r="182" spans="1:13" s="47" customFormat="1" ht="47.25" x14ac:dyDescent="0.2">
      <c r="A182" s="241"/>
      <c r="B182" s="21" t="s">
        <v>464</v>
      </c>
      <c r="C182" s="46">
        <v>905</v>
      </c>
      <c r="D182" s="17" t="s">
        <v>14</v>
      </c>
      <c r="E182" s="17" t="s">
        <v>20</v>
      </c>
      <c r="F182" s="16" t="s">
        <v>463</v>
      </c>
      <c r="G182" s="25"/>
      <c r="H182" s="39"/>
      <c r="I182" s="129">
        <f>I183</f>
        <v>138071.29999999999</v>
      </c>
      <c r="J182" s="145">
        <f>J183</f>
        <v>138071.29999999999</v>
      </c>
      <c r="K182" s="160">
        <f t="shared" ref="K182:K187" si="19">J182-I182</f>
        <v>0</v>
      </c>
      <c r="L182" s="145">
        <f t="shared" ref="L182:L187" si="20">J182/I182*100</f>
        <v>100</v>
      </c>
      <c r="M182" s="88"/>
    </row>
    <row r="183" spans="1:13" s="47" customFormat="1" ht="31.5" x14ac:dyDescent="0.2">
      <c r="A183" s="241"/>
      <c r="B183" s="232" t="s">
        <v>15</v>
      </c>
      <c r="C183" s="46">
        <v>905</v>
      </c>
      <c r="D183" s="17" t="s">
        <v>14</v>
      </c>
      <c r="E183" s="17" t="s">
        <v>20</v>
      </c>
      <c r="F183" s="16" t="s">
        <v>463</v>
      </c>
      <c r="G183" s="25">
        <v>400</v>
      </c>
      <c r="H183" s="39"/>
      <c r="I183" s="129">
        <v>138071.29999999999</v>
      </c>
      <c r="J183" s="145">
        <v>138071.29999999999</v>
      </c>
      <c r="K183" s="160">
        <f t="shared" si="19"/>
        <v>0</v>
      </c>
      <c r="L183" s="145">
        <f t="shared" si="20"/>
        <v>100</v>
      </c>
      <c r="M183" s="88"/>
    </row>
    <row r="184" spans="1:13" s="47" customFormat="1" ht="31.5" x14ac:dyDescent="0.2">
      <c r="A184" s="241"/>
      <c r="B184" s="21" t="s">
        <v>466</v>
      </c>
      <c r="C184" s="46">
        <v>905</v>
      </c>
      <c r="D184" s="17" t="s">
        <v>14</v>
      </c>
      <c r="E184" s="17" t="s">
        <v>20</v>
      </c>
      <c r="F184" s="16" t="s">
        <v>465</v>
      </c>
      <c r="G184" s="25"/>
      <c r="H184" s="39"/>
      <c r="I184" s="129">
        <f>I185+I186</f>
        <v>1214.5</v>
      </c>
      <c r="J184" s="145">
        <f>J185+J186</f>
        <v>1214.5</v>
      </c>
      <c r="K184" s="160">
        <f t="shared" si="19"/>
        <v>0</v>
      </c>
      <c r="L184" s="145">
        <f t="shared" si="20"/>
        <v>100</v>
      </c>
      <c r="M184" s="88"/>
    </row>
    <row r="185" spans="1:13" s="47" customFormat="1" ht="31.5" x14ac:dyDescent="0.2">
      <c r="A185" s="241"/>
      <c r="B185" s="232" t="s">
        <v>15</v>
      </c>
      <c r="C185" s="46">
        <v>905</v>
      </c>
      <c r="D185" s="17" t="s">
        <v>14</v>
      </c>
      <c r="E185" s="17" t="s">
        <v>20</v>
      </c>
      <c r="F185" s="16" t="s">
        <v>465</v>
      </c>
      <c r="G185" s="25">
        <v>600</v>
      </c>
      <c r="H185" s="39"/>
      <c r="I185" s="129">
        <v>950</v>
      </c>
      <c r="J185" s="145">
        <v>950</v>
      </c>
      <c r="K185" s="160">
        <f t="shared" si="19"/>
        <v>0</v>
      </c>
      <c r="L185" s="145">
        <f t="shared" si="20"/>
        <v>100</v>
      </c>
      <c r="M185" s="88"/>
    </row>
    <row r="186" spans="1:13" s="47" customFormat="1" ht="47.25" x14ac:dyDescent="0.2">
      <c r="A186" s="241"/>
      <c r="B186" s="21" t="s">
        <v>468</v>
      </c>
      <c r="C186" s="46">
        <v>905</v>
      </c>
      <c r="D186" s="17" t="s">
        <v>14</v>
      </c>
      <c r="E186" s="17" t="s">
        <v>20</v>
      </c>
      <c r="F186" s="16" t="s">
        <v>467</v>
      </c>
      <c r="G186" s="25"/>
      <c r="H186" s="39"/>
      <c r="I186" s="129">
        <f>I187</f>
        <v>264.5</v>
      </c>
      <c r="J186" s="145">
        <v>264.5</v>
      </c>
      <c r="K186" s="160">
        <f t="shared" si="19"/>
        <v>0</v>
      </c>
      <c r="L186" s="145">
        <f t="shared" si="20"/>
        <v>100</v>
      </c>
      <c r="M186" s="88"/>
    </row>
    <row r="187" spans="1:13" s="47" customFormat="1" ht="31.5" x14ac:dyDescent="0.2">
      <c r="A187" s="241"/>
      <c r="B187" s="232" t="s">
        <v>15</v>
      </c>
      <c r="C187" s="46">
        <v>905</v>
      </c>
      <c r="D187" s="17" t="s">
        <v>14</v>
      </c>
      <c r="E187" s="17" t="s">
        <v>20</v>
      </c>
      <c r="F187" s="16" t="s">
        <v>467</v>
      </c>
      <c r="G187" s="25">
        <v>600</v>
      </c>
      <c r="H187" s="39"/>
      <c r="I187" s="129">
        <v>264.5</v>
      </c>
      <c r="J187" s="145">
        <v>264.5</v>
      </c>
      <c r="K187" s="160">
        <f t="shared" si="19"/>
        <v>0</v>
      </c>
      <c r="L187" s="145">
        <f t="shared" si="20"/>
        <v>100</v>
      </c>
      <c r="M187" s="88"/>
    </row>
    <row r="188" spans="1:13" ht="31.5" x14ac:dyDescent="0.2">
      <c r="A188" s="230"/>
      <c r="B188" s="6" t="s">
        <v>70</v>
      </c>
      <c r="C188" s="1">
        <v>905</v>
      </c>
      <c r="D188" s="15" t="s">
        <v>14</v>
      </c>
      <c r="E188" s="15" t="s">
        <v>20</v>
      </c>
      <c r="F188" s="1" t="s">
        <v>168</v>
      </c>
      <c r="G188" s="2" t="s">
        <v>0</v>
      </c>
      <c r="H188" s="39">
        <f t="shared" ref="H188:J189" si="21">H189</f>
        <v>240</v>
      </c>
      <c r="I188" s="129">
        <f t="shared" si="21"/>
        <v>2092.4</v>
      </c>
      <c r="J188" s="145">
        <f t="shared" si="21"/>
        <v>2092.4</v>
      </c>
      <c r="K188" s="160">
        <f t="shared" si="16"/>
        <v>0</v>
      </c>
      <c r="L188" s="145">
        <f t="shared" si="17"/>
        <v>100</v>
      </c>
      <c r="M188" s="88"/>
    </row>
    <row r="189" spans="1:13" ht="21.75" customHeight="1" x14ac:dyDescent="0.2">
      <c r="A189" s="230"/>
      <c r="B189" s="226" t="s">
        <v>170</v>
      </c>
      <c r="C189" s="1">
        <v>905</v>
      </c>
      <c r="D189" s="15" t="s">
        <v>14</v>
      </c>
      <c r="E189" s="15" t="s">
        <v>20</v>
      </c>
      <c r="F189" s="1" t="s">
        <v>169</v>
      </c>
      <c r="G189" s="2" t="s">
        <v>0</v>
      </c>
      <c r="H189" s="37">
        <f t="shared" si="21"/>
        <v>240</v>
      </c>
      <c r="I189" s="127">
        <f t="shared" si="21"/>
        <v>2092.4</v>
      </c>
      <c r="J189" s="143">
        <f t="shared" si="21"/>
        <v>2092.4</v>
      </c>
      <c r="K189" s="158">
        <f t="shared" si="16"/>
        <v>0</v>
      </c>
      <c r="L189" s="143">
        <f t="shared" si="17"/>
        <v>100</v>
      </c>
      <c r="M189" s="87"/>
    </row>
    <row r="190" spans="1:13" ht="31.5" x14ac:dyDescent="0.2">
      <c r="A190" s="230"/>
      <c r="B190" s="227" t="s">
        <v>15</v>
      </c>
      <c r="C190" s="1">
        <v>905</v>
      </c>
      <c r="D190" s="15" t="s">
        <v>14</v>
      </c>
      <c r="E190" s="15" t="s">
        <v>20</v>
      </c>
      <c r="F190" s="1" t="s">
        <v>169</v>
      </c>
      <c r="G190" s="2" t="s">
        <v>16</v>
      </c>
      <c r="H190" s="37">
        <v>240</v>
      </c>
      <c r="I190" s="127">
        <v>2092.4</v>
      </c>
      <c r="J190" s="143">
        <v>2092.4</v>
      </c>
      <c r="K190" s="158">
        <f t="shared" si="16"/>
        <v>0</v>
      </c>
      <c r="L190" s="143">
        <f t="shared" si="17"/>
        <v>100</v>
      </c>
      <c r="M190" s="87"/>
    </row>
    <row r="191" spans="1:13" ht="15.75" x14ac:dyDescent="0.2">
      <c r="A191" s="233" t="s">
        <v>0</v>
      </c>
      <c r="B191" s="290" t="s">
        <v>33</v>
      </c>
      <c r="C191" s="1">
        <v>905</v>
      </c>
      <c r="D191" s="1" t="s">
        <v>14</v>
      </c>
      <c r="E191" s="1" t="s">
        <v>25</v>
      </c>
      <c r="F191" s="1" t="s">
        <v>0</v>
      </c>
      <c r="G191" s="2" t="s">
        <v>0</v>
      </c>
      <c r="H191" s="37" t="e">
        <f>H192+H224+H227+#REF!</f>
        <v>#REF!</v>
      </c>
      <c r="I191" s="127">
        <f>I192+I224+I227+I232+I230</f>
        <v>230738.40000000002</v>
      </c>
      <c r="J191" s="143">
        <f>J192+J224+J227+J232</f>
        <v>230176.74900000004</v>
      </c>
      <c r="K191" s="158">
        <f t="shared" si="16"/>
        <v>-561.65099999998347</v>
      </c>
      <c r="L191" s="143">
        <f t="shared" si="17"/>
        <v>99.756585379806751</v>
      </c>
      <c r="M191" s="87"/>
    </row>
    <row r="192" spans="1:13" ht="15.75" x14ac:dyDescent="0.2">
      <c r="A192" s="233" t="s">
        <v>0</v>
      </c>
      <c r="B192" s="291" t="s">
        <v>87</v>
      </c>
      <c r="C192" s="1">
        <v>905</v>
      </c>
      <c r="D192" s="1" t="s">
        <v>14</v>
      </c>
      <c r="E192" s="1" t="s">
        <v>25</v>
      </c>
      <c r="F192" s="1" t="s">
        <v>193</v>
      </c>
      <c r="G192" s="2" t="s">
        <v>0</v>
      </c>
      <c r="H192" s="37" t="e">
        <f>H193+#REF!</f>
        <v>#REF!</v>
      </c>
      <c r="I192" s="127">
        <f>I193</f>
        <v>228230.10000000003</v>
      </c>
      <c r="J192" s="143">
        <f>J193</f>
        <v>227673.92900000003</v>
      </c>
      <c r="K192" s="158">
        <f t="shared" si="16"/>
        <v>-556.1710000000021</v>
      </c>
      <c r="L192" s="143">
        <f t="shared" si="17"/>
        <v>99.756311284094423</v>
      </c>
      <c r="M192" s="87"/>
    </row>
    <row r="193" spans="1:13" ht="15.75" x14ac:dyDescent="0.2">
      <c r="A193" s="230" t="s">
        <v>0</v>
      </c>
      <c r="B193" s="7" t="s">
        <v>89</v>
      </c>
      <c r="C193" s="1">
        <v>905</v>
      </c>
      <c r="D193" s="1" t="s">
        <v>14</v>
      </c>
      <c r="E193" s="1" t="s">
        <v>25</v>
      </c>
      <c r="F193" s="1" t="s">
        <v>204</v>
      </c>
      <c r="G193" s="2" t="s">
        <v>0</v>
      </c>
      <c r="H193" s="37" t="e">
        <f>H194+H196+H207+H214</f>
        <v>#REF!</v>
      </c>
      <c r="I193" s="127">
        <f>I194+I196+I207+I214+I220+I216+I222+I218</f>
        <v>228230.10000000003</v>
      </c>
      <c r="J193" s="143">
        <f>J194+J196+J207+J214+J220+J216+J222+J218</f>
        <v>227673.92900000003</v>
      </c>
      <c r="K193" s="158">
        <f t="shared" si="16"/>
        <v>-556.1710000000021</v>
      </c>
      <c r="L193" s="143">
        <f t="shared" si="17"/>
        <v>99.756311284094423</v>
      </c>
      <c r="M193" s="87"/>
    </row>
    <row r="194" spans="1:13" ht="22.5" customHeight="1" x14ac:dyDescent="0.2">
      <c r="A194" s="230" t="s">
        <v>0</v>
      </c>
      <c r="B194" s="271" t="s">
        <v>361</v>
      </c>
      <c r="C194" s="1">
        <v>905</v>
      </c>
      <c r="D194" s="1" t="s">
        <v>14</v>
      </c>
      <c r="E194" s="1" t="s">
        <v>25</v>
      </c>
      <c r="F194" s="1" t="s">
        <v>205</v>
      </c>
      <c r="G194" s="2" t="s">
        <v>0</v>
      </c>
      <c r="H194" s="37">
        <f>H195</f>
        <v>1357</v>
      </c>
      <c r="I194" s="127">
        <f>I195</f>
        <v>1130.8</v>
      </c>
      <c r="J194" s="143">
        <f>J195</f>
        <v>1129.683</v>
      </c>
      <c r="K194" s="158">
        <f t="shared" si="16"/>
        <v>-1.1169999999999618</v>
      </c>
      <c r="L194" s="143">
        <f t="shared" si="17"/>
        <v>99.901220374955784</v>
      </c>
      <c r="M194" s="87"/>
    </row>
    <row r="195" spans="1:13" ht="31.5" x14ac:dyDescent="0.2">
      <c r="A195" s="233" t="s">
        <v>0</v>
      </c>
      <c r="B195" s="227" t="s">
        <v>15</v>
      </c>
      <c r="C195" s="1">
        <v>905</v>
      </c>
      <c r="D195" s="1" t="s">
        <v>14</v>
      </c>
      <c r="E195" s="1" t="s">
        <v>25</v>
      </c>
      <c r="F195" s="1" t="s">
        <v>205</v>
      </c>
      <c r="G195" s="2">
        <v>600</v>
      </c>
      <c r="H195" s="37">
        <v>1357</v>
      </c>
      <c r="I195" s="127">
        <v>1130.8</v>
      </c>
      <c r="J195" s="143">
        <v>1129.683</v>
      </c>
      <c r="K195" s="158">
        <f t="shared" si="16"/>
        <v>-1.1169999999999618</v>
      </c>
      <c r="L195" s="143">
        <f t="shared" si="17"/>
        <v>99.901220374955784</v>
      </c>
      <c r="M195" s="87"/>
    </row>
    <row r="196" spans="1:13" ht="15.75" x14ac:dyDescent="0.2">
      <c r="A196" s="233"/>
      <c r="B196" s="244" t="s">
        <v>208</v>
      </c>
      <c r="C196" s="1">
        <v>905</v>
      </c>
      <c r="D196" s="1" t="s">
        <v>14</v>
      </c>
      <c r="E196" s="1" t="s">
        <v>25</v>
      </c>
      <c r="F196" s="1" t="s">
        <v>314</v>
      </c>
      <c r="G196" s="2"/>
      <c r="H196" s="37" t="e">
        <f>H197+H199+#REF!+H201+H203</f>
        <v>#REF!</v>
      </c>
      <c r="I196" s="127">
        <f>I197+I199+I201+I203+I205</f>
        <v>11903.3</v>
      </c>
      <c r="J196" s="143">
        <f>J197+J199+J201+J203+J205</f>
        <v>11900.73</v>
      </c>
      <c r="K196" s="158">
        <f t="shared" si="16"/>
        <v>-2.569999999999709</v>
      </c>
      <c r="L196" s="143">
        <f t="shared" si="17"/>
        <v>99.978409348668023</v>
      </c>
      <c r="M196" s="87"/>
    </row>
    <row r="197" spans="1:13" ht="15.75" x14ac:dyDescent="0.2">
      <c r="A197" s="233"/>
      <c r="B197" s="244" t="s">
        <v>147</v>
      </c>
      <c r="C197" s="1">
        <v>905</v>
      </c>
      <c r="D197" s="1" t="s">
        <v>14</v>
      </c>
      <c r="E197" s="1" t="s">
        <v>25</v>
      </c>
      <c r="F197" s="1" t="s">
        <v>315</v>
      </c>
      <c r="G197" s="2"/>
      <c r="H197" s="37">
        <f>H198</f>
        <v>800</v>
      </c>
      <c r="I197" s="127">
        <f>I198</f>
        <v>4705.7</v>
      </c>
      <c r="J197" s="143">
        <f>J198</f>
        <v>4705.7</v>
      </c>
      <c r="K197" s="158">
        <f t="shared" si="16"/>
        <v>0</v>
      </c>
      <c r="L197" s="143">
        <f t="shared" si="17"/>
        <v>100</v>
      </c>
      <c r="M197" s="87"/>
    </row>
    <row r="198" spans="1:13" ht="31.5" x14ac:dyDescent="0.2">
      <c r="A198" s="233"/>
      <c r="B198" s="227" t="s">
        <v>15</v>
      </c>
      <c r="C198" s="1">
        <v>905</v>
      </c>
      <c r="D198" s="1" t="s">
        <v>14</v>
      </c>
      <c r="E198" s="1" t="s">
        <v>25</v>
      </c>
      <c r="F198" s="1" t="s">
        <v>315</v>
      </c>
      <c r="G198" s="2">
        <v>600</v>
      </c>
      <c r="H198" s="37">
        <v>800</v>
      </c>
      <c r="I198" s="127">
        <v>4705.7</v>
      </c>
      <c r="J198" s="143">
        <v>4705.7</v>
      </c>
      <c r="K198" s="158">
        <f t="shared" si="16"/>
        <v>0</v>
      </c>
      <c r="L198" s="143">
        <f t="shared" si="17"/>
        <v>100</v>
      </c>
      <c r="M198" s="87"/>
    </row>
    <row r="199" spans="1:13" ht="31.5" x14ac:dyDescent="0.2">
      <c r="A199" s="233"/>
      <c r="B199" s="232" t="s">
        <v>207</v>
      </c>
      <c r="C199" s="1">
        <v>905</v>
      </c>
      <c r="D199" s="1" t="s">
        <v>14</v>
      </c>
      <c r="E199" s="1" t="s">
        <v>25</v>
      </c>
      <c r="F199" s="1" t="s">
        <v>316</v>
      </c>
      <c r="G199" s="2"/>
      <c r="H199" s="37">
        <f>H200</f>
        <v>460</v>
      </c>
      <c r="I199" s="127">
        <f>I200</f>
        <v>7047.6</v>
      </c>
      <c r="J199" s="143">
        <f>J200</f>
        <v>7046.6509999999998</v>
      </c>
      <c r="K199" s="158">
        <f t="shared" si="16"/>
        <v>-0.94900000000052387</v>
      </c>
      <c r="L199" s="143">
        <f t="shared" si="17"/>
        <v>99.986534423066004</v>
      </c>
      <c r="M199" s="87"/>
    </row>
    <row r="200" spans="1:13" ht="31.5" x14ac:dyDescent="0.2">
      <c r="A200" s="233"/>
      <c r="B200" s="227" t="s">
        <v>15</v>
      </c>
      <c r="C200" s="1">
        <v>905</v>
      </c>
      <c r="D200" s="1" t="s">
        <v>14</v>
      </c>
      <c r="E200" s="1" t="s">
        <v>25</v>
      </c>
      <c r="F200" s="1" t="s">
        <v>316</v>
      </c>
      <c r="G200" s="2">
        <v>600</v>
      </c>
      <c r="H200" s="37">
        <v>460</v>
      </c>
      <c r="I200" s="127">
        <v>7047.6</v>
      </c>
      <c r="J200" s="143">
        <v>7046.6509999999998</v>
      </c>
      <c r="K200" s="158">
        <f t="shared" si="16"/>
        <v>-0.94900000000052387</v>
      </c>
      <c r="L200" s="143">
        <f t="shared" si="17"/>
        <v>99.986534423066004</v>
      </c>
      <c r="M200" s="87"/>
    </row>
    <row r="201" spans="1:13" ht="35.25" customHeight="1" x14ac:dyDescent="0.2">
      <c r="A201" s="233"/>
      <c r="B201" s="227" t="s">
        <v>148</v>
      </c>
      <c r="C201" s="1">
        <v>905</v>
      </c>
      <c r="D201" s="1" t="s">
        <v>14</v>
      </c>
      <c r="E201" s="1" t="s">
        <v>25</v>
      </c>
      <c r="F201" s="1" t="s">
        <v>318</v>
      </c>
      <c r="G201" s="2"/>
      <c r="H201" s="37">
        <f>H202</f>
        <v>40</v>
      </c>
      <c r="I201" s="127">
        <f>I202</f>
        <v>40</v>
      </c>
      <c r="J201" s="143">
        <f>J202</f>
        <v>40</v>
      </c>
      <c r="K201" s="158">
        <f t="shared" si="16"/>
        <v>0</v>
      </c>
      <c r="L201" s="143">
        <f t="shared" si="17"/>
        <v>100</v>
      </c>
      <c r="M201" s="87"/>
    </row>
    <row r="202" spans="1:13" ht="31.5" x14ac:dyDescent="0.2">
      <c r="A202" s="233"/>
      <c r="B202" s="227" t="s">
        <v>15</v>
      </c>
      <c r="C202" s="1">
        <v>905</v>
      </c>
      <c r="D202" s="1" t="s">
        <v>14</v>
      </c>
      <c r="E202" s="1" t="s">
        <v>25</v>
      </c>
      <c r="F202" s="1" t="s">
        <v>318</v>
      </c>
      <c r="G202" s="2">
        <v>600</v>
      </c>
      <c r="H202" s="37">
        <v>40</v>
      </c>
      <c r="I202" s="127">
        <v>40</v>
      </c>
      <c r="J202" s="143">
        <v>40</v>
      </c>
      <c r="K202" s="158">
        <f t="shared" si="16"/>
        <v>0</v>
      </c>
      <c r="L202" s="143">
        <f t="shared" si="17"/>
        <v>100</v>
      </c>
      <c r="M202" s="87"/>
    </row>
    <row r="203" spans="1:13" ht="31.5" x14ac:dyDescent="0.2">
      <c r="A203" s="233"/>
      <c r="B203" s="227" t="s">
        <v>153</v>
      </c>
      <c r="C203" s="1">
        <v>905</v>
      </c>
      <c r="D203" s="1" t="s">
        <v>14</v>
      </c>
      <c r="E203" s="1" t="s">
        <v>25</v>
      </c>
      <c r="F203" s="1" t="s">
        <v>319</v>
      </c>
      <c r="G203" s="2"/>
      <c r="H203" s="37">
        <f>H204</f>
        <v>60</v>
      </c>
      <c r="I203" s="127">
        <f>I204</f>
        <v>60</v>
      </c>
      <c r="J203" s="143">
        <f>J204</f>
        <v>60</v>
      </c>
      <c r="K203" s="158">
        <f t="shared" si="16"/>
        <v>0</v>
      </c>
      <c r="L203" s="143">
        <f t="shared" si="17"/>
        <v>100</v>
      </c>
      <c r="M203" s="87"/>
    </row>
    <row r="204" spans="1:13" ht="31.5" x14ac:dyDescent="0.2">
      <c r="A204" s="233"/>
      <c r="B204" s="227" t="s">
        <v>15</v>
      </c>
      <c r="C204" s="1">
        <v>905</v>
      </c>
      <c r="D204" s="1" t="s">
        <v>14</v>
      </c>
      <c r="E204" s="1" t="s">
        <v>25</v>
      </c>
      <c r="F204" s="1" t="s">
        <v>319</v>
      </c>
      <c r="G204" s="2">
        <v>600</v>
      </c>
      <c r="H204" s="37">
        <v>60</v>
      </c>
      <c r="I204" s="127">
        <v>60</v>
      </c>
      <c r="J204" s="143">
        <v>60</v>
      </c>
      <c r="K204" s="158">
        <f t="shared" si="16"/>
        <v>0</v>
      </c>
      <c r="L204" s="143">
        <f t="shared" si="17"/>
        <v>100</v>
      </c>
      <c r="M204" s="87"/>
    </row>
    <row r="205" spans="1:13" s="210" customFormat="1" ht="31.5" x14ac:dyDescent="0.2">
      <c r="A205" s="233"/>
      <c r="B205" s="227" t="s">
        <v>447</v>
      </c>
      <c r="C205" s="15" t="s">
        <v>405</v>
      </c>
      <c r="D205" s="15" t="s">
        <v>14</v>
      </c>
      <c r="E205" s="15" t="s">
        <v>25</v>
      </c>
      <c r="F205" s="15" t="s">
        <v>406</v>
      </c>
      <c r="G205" s="2"/>
      <c r="H205" s="37"/>
      <c r="I205" s="127">
        <f>I206</f>
        <v>50</v>
      </c>
      <c r="J205" s="143">
        <f>J206</f>
        <v>48.378999999999998</v>
      </c>
      <c r="K205" s="158">
        <f>J205-I205</f>
        <v>-1.6210000000000022</v>
      </c>
      <c r="L205" s="143">
        <f>J205/I205*100</f>
        <v>96.757999999999996</v>
      </c>
      <c r="M205" s="87"/>
    </row>
    <row r="206" spans="1:13" s="210" customFormat="1" ht="31.5" x14ac:dyDescent="0.2">
      <c r="A206" s="233"/>
      <c r="B206" s="227" t="s">
        <v>15</v>
      </c>
      <c r="C206" s="15" t="s">
        <v>405</v>
      </c>
      <c r="D206" s="15" t="s">
        <v>14</v>
      </c>
      <c r="E206" s="15" t="s">
        <v>25</v>
      </c>
      <c r="F206" s="15" t="s">
        <v>406</v>
      </c>
      <c r="G206" s="2">
        <v>600</v>
      </c>
      <c r="H206" s="37"/>
      <c r="I206" s="127">
        <v>50</v>
      </c>
      <c r="J206" s="143">
        <v>48.378999999999998</v>
      </c>
      <c r="K206" s="158">
        <f>J206-I206</f>
        <v>-1.6210000000000022</v>
      </c>
      <c r="L206" s="143">
        <f>J206/I206*100</f>
        <v>96.757999999999996</v>
      </c>
      <c r="M206" s="87"/>
    </row>
    <row r="207" spans="1:13" ht="15.75" x14ac:dyDescent="0.2">
      <c r="A207" s="233"/>
      <c r="B207" s="227" t="s">
        <v>303</v>
      </c>
      <c r="C207" s="1">
        <v>905</v>
      </c>
      <c r="D207" s="1" t="s">
        <v>14</v>
      </c>
      <c r="E207" s="1" t="s">
        <v>25</v>
      </c>
      <c r="F207" s="1" t="s">
        <v>206</v>
      </c>
      <c r="G207" s="2"/>
      <c r="H207" s="37">
        <f>H208+H210</f>
        <v>40499.699999999997</v>
      </c>
      <c r="I207" s="127">
        <f>I208+I210+I212</f>
        <v>205787.7</v>
      </c>
      <c r="J207" s="143">
        <f>J208+J210+J212</f>
        <v>205787.7</v>
      </c>
      <c r="K207" s="158">
        <f t="shared" si="16"/>
        <v>0</v>
      </c>
      <c r="L207" s="143">
        <f t="shared" si="17"/>
        <v>100</v>
      </c>
      <c r="M207" s="87"/>
    </row>
    <row r="208" spans="1:13" ht="31.5" x14ac:dyDescent="0.2">
      <c r="A208" s="233" t="s">
        <v>0</v>
      </c>
      <c r="B208" s="227" t="s">
        <v>74</v>
      </c>
      <c r="C208" s="1">
        <v>905</v>
      </c>
      <c r="D208" s="1" t="s">
        <v>14</v>
      </c>
      <c r="E208" s="1" t="s">
        <v>25</v>
      </c>
      <c r="F208" s="1" t="s">
        <v>320</v>
      </c>
      <c r="G208" s="2" t="s">
        <v>0</v>
      </c>
      <c r="H208" s="37">
        <f>H209</f>
        <v>40499.699999999997</v>
      </c>
      <c r="I208" s="127">
        <f>I209</f>
        <v>54561.599999999999</v>
      </c>
      <c r="J208" s="143">
        <f>J209</f>
        <v>54561.599999999999</v>
      </c>
      <c r="K208" s="158">
        <f t="shared" si="16"/>
        <v>0</v>
      </c>
      <c r="L208" s="143">
        <f t="shared" si="17"/>
        <v>100</v>
      </c>
      <c r="M208" s="87"/>
    </row>
    <row r="209" spans="1:13" ht="31.5" x14ac:dyDescent="0.2">
      <c r="A209" s="233" t="s">
        <v>0</v>
      </c>
      <c r="B209" s="227" t="s">
        <v>15</v>
      </c>
      <c r="C209" s="1">
        <v>905</v>
      </c>
      <c r="D209" s="1" t="s">
        <v>14</v>
      </c>
      <c r="E209" s="1" t="s">
        <v>25</v>
      </c>
      <c r="F209" s="1" t="s">
        <v>320</v>
      </c>
      <c r="G209" s="2">
        <v>600</v>
      </c>
      <c r="H209" s="37">
        <v>40499.699999999997</v>
      </c>
      <c r="I209" s="127">
        <v>54561.599999999999</v>
      </c>
      <c r="J209" s="143">
        <v>54561.599999999999</v>
      </c>
      <c r="K209" s="158">
        <f t="shared" si="16"/>
        <v>0</v>
      </c>
      <c r="L209" s="143">
        <f t="shared" si="17"/>
        <v>100</v>
      </c>
      <c r="M209" s="87"/>
    </row>
    <row r="210" spans="1:13" ht="63" x14ac:dyDescent="0.2">
      <c r="A210" s="233" t="s">
        <v>0</v>
      </c>
      <c r="B210" s="244" t="s">
        <v>210</v>
      </c>
      <c r="C210" s="1">
        <v>905</v>
      </c>
      <c r="D210" s="1" t="s">
        <v>14</v>
      </c>
      <c r="E210" s="1" t="s">
        <v>25</v>
      </c>
      <c r="F210" s="1" t="s">
        <v>321</v>
      </c>
      <c r="G210" s="2" t="s">
        <v>0</v>
      </c>
      <c r="H210" s="37">
        <f>H211</f>
        <v>0</v>
      </c>
      <c r="I210" s="127">
        <f>I211</f>
        <v>148532.9</v>
      </c>
      <c r="J210" s="143">
        <f>J211</f>
        <v>148532.9</v>
      </c>
      <c r="K210" s="158">
        <f t="shared" si="16"/>
        <v>0</v>
      </c>
      <c r="L210" s="143">
        <f t="shared" si="17"/>
        <v>100</v>
      </c>
      <c r="M210" s="87"/>
    </row>
    <row r="211" spans="1:13" ht="31.5" x14ac:dyDescent="0.2">
      <c r="A211" s="233"/>
      <c r="B211" s="244" t="s">
        <v>15</v>
      </c>
      <c r="C211" s="1">
        <v>905</v>
      </c>
      <c r="D211" s="1" t="s">
        <v>14</v>
      </c>
      <c r="E211" s="1" t="s">
        <v>25</v>
      </c>
      <c r="F211" s="1" t="s">
        <v>321</v>
      </c>
      <c r="G211" s="2">
        <v>600</v>
      </c>
      <c r="H211" s="37">
        <v>0</v>
      </c>
      <c r="I211" s="127">
        <v>148532.9</v>
      </c>
      <c r="J211" s="143">
        <v>148532.9</v>
      </c>
      <c r="K211" s="158">
        <f t="shared" si="16"/>
        <v>0</v>
      </c>
      <c r="L211" s="143">
        <f t="shared" si="17"/>
        <v>100</v>
      </c>
      <c r="M211" s="87"/>
    </row>
    <row r="212" spans="1:13" s="284" customFormat="1" ht="15.75" x14ac:dyDescent="0.2">
      <c r="A212" s="233"/>
      <c r="B212" s="9" t="s">
        <v>456</v>
      </c>
      <c r="C212" s="5">
        <v>905</v>
      </c>
      <c r="D212" s="1" t="s">
        <v>14</v>
      </c>
      <c r="E212" s="1" t="s">
        <v>25</v>
      </c>
      <c r="F212" s="1" t="s">
        <v>470</v>
      </c>
      <c r="G212" s="2"/>
      <c r="H212" s="37"/>
      <c r="I212" s="127">
        <f>I213</f>
        <v>2693.2</v>
      </c>
      <c r="J212" s="143">
        <f>J213</f>
        <v>2693.2</v>
      </c>
      <c r="K212" s="158">
        <f>J212-I212</f>
        <v>0</v>
      </c>
      <c r="L212" s="143">
        <f>J212/I212*100</f>
        <v>100</v>
      </c>
      <c r="M212" s="87"/>
    </row>
    <row r="213" spans="1:13" s="284" customFormat="1" ht="31.5" x14ac:dyDescent="0.2">
      <c r="A213" s="233"/>
      <c r="B213" s="9" t="s">
        <v>15</v>
      </c>
      <c r="C213" s="5">
        <v>905</v>
      </c>
      <c r="D213" s="1" t="s">
        <v>14</v>
      </c>
      <c r="E213" s="1" t="s">
        <v>25</v>
      </c>
      <c r="F213" s="1" t="s">
        <v>470</v>
      </c>
      <c r="G213" s="2">
        <v>600</v>
      </c>
      <c r="H213" s="37"/>
      <c r="I213" s="127">
        <v>2693.2</v>
      </c>
      <c r="J213" s="143">
        <v>2693.2</v>
      </c>
      <c r="K213" s="158">
        <f>J213-I213</f>
        <v>0</v>
      </c>
      <c r="L213" s="143">
        <f>J213/I213*100</f>
        <v>100</v>
      </c>
      <c r="M213" s="87"/>
    </row>
    <row r="214" spans="1:13" s="47" customFormat="1" ht="15.75" x14ac:dyDescent="0.2">
      <c r="A214" s="234"/>
      <c r="B214" s="21" t="s">
        <v>143</v>
      </c>
      <c r="C214" s="46">
        <v>905</v>
      </c>
      <c r="D214" s="17" t="s">
        <v>14</v>
      </c>
      <c r="E214" s="17" t="s">
        <v>25</v>
      </c>
      <c r="F214" s="16" t="s">
        <v>322</v>
      </c>
      <c r="G214" s="25"/>
      <c r="H214" s="39">
        <f>H215</f>
        <v>0</v>
      </c>
      <c r="I214" s="129">
        <f>I215</f>
        <v>4872.5</v>
      </c>
      <c r="J214" s="145">
        <f>J215</f>
        <v>4320</v>
      </c>
      <c r="K214" s="160">
        <f t="shared" si="16"/>
        <v>-552.5</v>
      </c>
      <c r="L214" s="145">
        <f t="shared" si="17"/>
        <v>88.660851718830173</v>
      </c>
      <c r="M214" s="88"/>
    </row>
    <row r="215" spans="1:13" s="47" customFormat="1" ht="31.5" x14ac:dyDescent="0.2">
      <c r="A215" s="234"/>
      <c r="B215" s="9" t="s">
        <v>15</v>
      </c>
      <c r="C215" s="98">
        <v>905</v>
      </c>
      <c r="D215" s="17" t="s">
        <v>14</v>
      </c>
      <c r="E215" s="17" t="s">
        <v>25</v>
      </c>
      <c r="F215" s="16" t="s">
        <v>322</v>
      </c>
      <c r="G215" s="25">
        <v>600</v>
      </c>
      <c r="H215" s="39">
        <v>0</v>
      </c>
      <c r="I215" s="129">
        <v>4872.5</v>
      </c>
      <c r="J215" s="145">
        <v>4320</v>
      </c>
      <c r="K215" s="160">
        <f t="shared" si="16"/>
        <v>-552.5</v>
      </c>
      <c r="L215" s="145">
        <f t="shared" si="17"/>
        <v>88.660851718830173</v>
      </c>
      <c r="M215" s="88"/>
    </row>
    <row r="216" spans="1:13" s="47" customFormat="1" ht="31.5" x14ac:dyDescent="0.2">
      <c r="A216" s="234"/>
      <c r="B216" s="9" t="s">
        <v>429</v>
      </c>
      <c r="C216" s="23" t="s">
        <v>405</v>
      </c>
      <c r="D216" s="190" t="s">
        <v>14</v>
      </c>
      <c r="E216" s="191" t="s">
        <v>25</v>
      </c>
      <c r="F216" s="191" t="s">
        <v>407</v>
      </c>
      <c r="G216" s="212"/>
      <c r="H216" s="179"/>
      <c r="I216" s="134">
        <f>I217</f>
        <v>1753.1</v>
      </c>
      <c r="J216" s="150">
        <f>J217</f>
        <v>1753.136</v>
      </c>
      <c r="K216" s="165">
        <f>K217</f>
        <v>3.6000000000058208E-2</v>
      </c>
      <c r="L216" s="150">
        <f>L217</f>
        <v>100.00205350521934</v>
      </c>
      <c r="M216" s="88"/>
    </row>
    <row r="217" spans="1:13" s="47" customFormat="1" ht="31.5" x14ac:dyDescent="0.2">
      <c r="A217" s="234"/>
      <c r="B217" s="9" t="s">
        <v>15</v>
      </c>
      <c r="C217" s="23" t="s">
        <v>405</v>
      </c>
      <c r="D217" s="190" t="s">
        <v>14</v>
      </c>
      <c r="E217" s="191" t="s">
        <v>25</v>
      </c>
      <c r="F217" s="191" t="s">
        <v>407</v>
      </c>
      <c r="G217" s="212" t="s">
        <v>16</v>
      </c>
      <c r="H217" s="179"/>
      <c r="I217" s="134">
        <v>1753.1</v>
      </c>
      <c r="J217" s="150">
        <v>1753.136</v>
      </c>
      <c r="K217" s="165">
        <f>J217-I217</f>
        <v>3.6000000000058208E-2</v>
      </c>
      <c r="L217" s="150">
        <f>J217/I217*100</f>
        <v>100.00205350521934</v>
      </c>
      <c r="M217" s="88"/>
    </row>
    <row r="218" spans="1:13" s="47" customFormat="1" ht="38.25" customHeight="1" x14ac:dyDescent="0.2">
      <c r="A218" s="234"/>
      <c r="B218" s="9" t="s">
        <v>466</v>
      </c>
      <c r="C218" s="23" t="s">
        <v>405</v>
      </c>
      <c r="D218" s="190" t="s">
        <v>14</v>
      </c>
      <c r="E218" s="191" t="s">
        <v>25</v>
      </c>
      <c r="F218" s="191" t="s">
        <v>489</v>
      </c>
      <c r="G218" s="212"/>
      <c r="H218" s="179"/>
      <c r="I218" s="134">
        <f>I219</f>
        <v>1570</v>
      </c>
      <c r="J218" s="150">
        <f>J219</f>
        <v>1570</v>
      </c>
      <c r="K218" s="165">
        <f>J218-I218</f>
        <v>0</v>
      </c>
      <c r="L218" s="150">
        <f>J218/I218*10</f>
        <v>10</v>
      </c>
      <c r="M218" s="88"/>
    </row>
    <row r="219" spans="1:13" s="47" customFormat="1" ht="31.5" x14ac:dyDescent="0.2">
      <c r="A219" s="234"/>
      <c r="B219" s="9" t="s">
        <v>15</v>
      </c>
      <c r="C219" s="23" t="s">
        <v>405</v>
      </c>
      <c r="D219" s="190" t="s">
        <v>14</v>
      </c>
      <c r="E219" s="191" t="s">
        <v>25</v>
      </c>
      <c r="F219" s="191" t="s">
        <v>489</v>
      </c>
      <c r="G219" s="212" t="s">
        <v>16</v>
      </c>
      <c r="H219" s="179"/>
      <c r="I219" s="134">
        <v>1570</v>
      </c>
      <c r="J219" s="150">
        <v>1570</v>
      </c>
      <c r="K219" s="165">
        <f>J219-I219</f>
        <v>0</v>
      </c>
      <c r="L219" s="150">
        <f>J219/I219*100</f>
        <v>100</v>
      </c>
      <c r="M219" s="88"/>
    </row>
    <row r="220" spans="1:13" s="47" customFormat="1" ht="47.25" x14ac:dyDescent="0.2">
      <c r="A220" s="234"/>
      <c r="B220" s="226" t="s">
        <v>431</v>
      </c>
      <c r="C220" s="189">
        <v>905</v>
      </c>
      <c r="D220" s="190" t="s">
        <v>14</v>
      </c>
      <c r="E220" s="191" t="s">
        <v>25</v>
      </c>
      <c r="F220" s="102" t="s">
        <v>430</v>
      </c>
      <c r="G220" s="103"/>
      <c r="H220" s="179"/>
      <c r="I220" s="134">
        <f>I221</f>
        <v>962.7</v>
      </c>
      <c r="J220" s="150">
        <f>J221</f>
        <v>962.7</v>
      </c>
      <c r="K220" s="165">
        <f t="shared" ref="K220:K237" si="22">J220-I220</f>
        <v>0</v>
      </c>
      <c r="L220" s="150">
        <f t="shared" ref="L220:L237" si="23">J220/I220*100</f>
        <v>100</v>
      </c>
      <c r="M220" s="88"/>
    </row>
    <row r="221" spans="1:13" s="47" customFormat="1" ht="31.5" x14ac:dyDescent="0.2">
      <c r="A221" s="234"/>
      <c r="B221" s="244" t="s">
        <v>15</v>
      </c>
      <c r="C221" s="22">
        <v>905</v>
      </c>
      <c r="D221" s="100" t="s">
        <v>14</v>
      </c>
      <c r="E221" s="17" t="s">
        <v>25</v>
      </c>
      <c r="F221" s="16" t="s">
        <v>430</v>
      </c>
      <c r="G221" s="25">
        <v>600</v>
      </c>
      <c r="H221" s="39"/>
      <c r="I221" s="129">
        <v>962.7</v>
      </c>
      <c r="J221" s="145">
        <v>962.7</v>
      </c>
      <c r="K221" s="160">
        <f t="shared" si="22"/>
        <v>0</v>
      </c>
      <c r="L221" s="145">
        <f t="shared" si="23"/>
        <v>100</v>
      </c>
      <c r="M221" s="88"/>
    </row>
    <row r="222" spans="1:13" s="47" customFormat="1" ht="47.25" x14ac:dyDescent="0.2">
      <c r="A222" s="234"/>
      <c r="B222" s="9" t="s">
        <v>432</v>
      </c>
      <c r="C222" s="22">
        <v>905</v>
      </c>
      <c r="D222" s="100" t="s">
        <v>14</v>
      </c>
      <c r="E222" s="17" t="s">
        <v>25</v>
      </c>
      <c r="F222" s="16" t="s">
        <v>469</v>
      </c>
      <c r="G222" s="25"/>
      <c r="H222" s="39"/>
      <c r="I222" s="129">
        <f>I223</f>
        <v>250</v>
      </c>
      <c r="J222" s="145">
        <f>J223</f>
        <v>249.98</v>
      </c>
      <c r="K222" s="160">
        <f>J222-I222</f>
        <v>-2.0000000000010232E-2</v>
      </c>
      <c r="L222" s="145">
        <f>J222/I222*100</f>
        <v>99.99199999999999</v>
      </c>
      <c r="M222" s="88"/>
    </row>
    <row r="223" spans="1:13" s="47" customFormat="1" ht="31.5" x14ac:dyDescent="0.2">
      <c r="A223" s="234"/>
      <c r="B223" s="244" t="s">
        <v>15</v>
      </c>
      <c r="C223" s="22">
        <v>905</v>
      </c>
      <c r="D223" s="100" t="s">
        <v>14</v>
      </c>
      <c r="E223" s="17" t="s">
        <v>25</v>
      </c>
      <c r="F223" s="16" t="s">
        <v>469</v>
      </c>
      <c r="G223" s="25">
        <v>600</v>
      </c>
      <c r="H223" s="39"/>
      <c r="I223" s="129">
        <v>250</v>
      </c>
      <c r="J223" s="145">
        <v>249.98</v>
      </c>
      <c r="K223" s="160">
        <f>J223-I223</f>
        <v>-2.0000000000010232E-2</v>
      </c>
      <c r="L223" s="145">
        <f>J223/I223*100</f>
        <v>99.99199999999999</v>
      </c>
      <c r="M223" s="88"/>
    </row>
    <row r="224" spans="1:13" s="47" customFormat="1" ht="31.5" x14ac:dyDescent="0.2">
      <c r="A224" s="234"/>
      <c r="B224" s="6" t="s">
        <v>70</v>
      </c>
      <c r="C224" s="49">
        <v>905</v>
      </c>
      <c r="D224" s="15" t="s">
        <v>14</v>
      </c>
      <c r="E224" s="15" t="s">
        <v>25</v>
      </c>
      <c r="F224" s="1" t="s">
        <v>168</v>
      </c>
      <c r="G224" s="2" t="s">
        <v>0</v>
      </c>
      <c r="H224" s="39" t="e">
        <f t="shared" ref="H224:J224" si="24">H225</f>
        <v>#REF!</v>
      </c>
      <c r="I224" s="129">
        <f t="shared" si="24"/>
        <v>1841.8</v>
      </c>
      <c r="J224" s="145">
        <f t="shared" si="24"/>
        <v>1841.7059999999999</v>
      </c>
      <c r="K224" s="160">
        <f t="shared" si="22"/>
        <v>-9.4000000000050932E-2</v>
      </c>
      <c r="L224" s="145">
        <f t="shared" si="23"/>
        <v>99.994896297100652</v>
      </c>
      <c r="M224" s="88"/>
    </row>
    <row r="225" spans="1:13" s="47" customFormat="1" ht="31.5" x14ac:dyDescent="0.2">
      <c r="A225" s="234"/>
      <c r="B225" s="226" t="s">
        <v>170</v>
      </c>
      <c r="C225" s="1">
        <v>905</v>
      </c>
      <c r="D225" s="15" t="s">
        <v>14</v>
      </c>
      <c r="E225" s="15" t="s">
        <v>25</v>
      </c>
      <c r="F225" s="1" t="s">
        <v>169</v>
      </c>
      <c r="G225" s="2"/>
      <c r="H225" s="37" t="e">
        <f>#REF!</f>
        <v>#REF!</v>
      </c>
      <c r="I225" s="127">
        <f>I226</f>
        <v>1841.8</v>
      </c>
      <c r="J225" s="143">
        <f>J226</f>
        <v>1841.7059999999999</v>
      </c>
      <c r="K225" s="158">
        <f t="shared" si="22"/>
        <v>-9.4000000000050932E-2</v>
      </c>
      <c r="L225" s="143">
        <f t="shared" si="23"/>
        <v>99.994896297100652</v>
      </c>
      <c r="M225" s="88"/>
    </row>
    <row r="226" spans="1:13" s="47" customFormat="1" ht="31.5" x14ac:dyDescent="0.2">
      <c r="A226" s="234"/>
      <c r="B226" s="21" t="s">
        <v>15</v>
      </c>
      <c r="C226" s="1">
        <v>905</v>
      </c>
      <c r="D226" s="15" t="s">
        <v>14</v>
      </c>
      <c r="E226" s="15" t="s">
        <v>25</v>
      </c>
      <c r="F226" s="1" t="s">
        <v>169</v>
      </c>
      <c r="G226" s="2" t="s">
        <v>16</v>
      </c>
      <c r="H226" s="37">
        <v>360</v>
      </c>
      <c r="I226" s="127">
        <v>1841.8</v>
      </c>
      <c r="J226" s="143">
        <v>1841.7059999999999</v>
      </c>
      <c r="K226" s="158">
        <f t="shared" si="22"/>
        <v>-9.4000000000050932E-2</v>
      </c>
      <c r="L226" s="143">
        <f t="shared" si="23"/>
        <v>99.994896297100652</v>
      </c>
      <c r="M226" s="88"/>
    </row>
    <row r="227" spans="1:13" s="171" customFormat="1" ht="39" customHeight="1" x14ac:dyDescent="0.2">
      <c r="A227" s="233"/>
      <c r="B227" s="10" t="s">
        <v>133</v>
      </c>
      <c r="C227" s="5">
        <v>905</v>
      </c>
      <c r="D227" s="15" t="s">
        <v>14</v>
      </c>
      <c r="E227" s="15" t="s">
        <v>25</v>
      </c>
      <c r="F227" s="1" t="s">
        <v>211</v>
      </c>
      <c r="G227" s="2"/>
      <c r="H227" s="37">
        <f t="shared" ref="H227:J228" si="25">H228</f>
        <v>84</v>
      </c>
      <c r="I227" s="127">
        <f t="shared" si="25"/>
        <v>100</v>
      </c>
      <c r="J227" s="143">
        <f t="shared" si="25"/>
        <v>99.596000000000004</v>
      </c>
      <c r="K227" s="158">
        <f t="shared" si="22"/>
        <v>-0.40399999999999636</v>
      </c>
      <c r="L227" s="143">
        <f t="shared" si="23"/>
        <v>99.596000000000004</v>
      </c>
      <c r="M227" s="87"/>
    </row>
    <row r="228" spans="1:13" s="171" customFormat="1" ht="31.5" x14ac:dyDescent="0.2">
      <c r="A228" s="233"/>
      <c r="B228" s="10" t="s">
        <v>134</v>
      </c>
      <c r="C228" s="5">
        <v>905</v>
      </c>
      <c r="D228" s="15" t="s">
        <v>14</v>
      </c>
      <c r="E228" s="15" t="s">
        <v>25</v>
      </c>
      <c r="F228" s="1" t="s">
        <v>212</v>
      </c>
      <c r="G228" s="2"/>
      <c r="H228" s="37">
        <f t="shared" si="25"/>
        <v>84</v>
      </c>
      <c r="I228" s="127">
        <f t="shared" si="25"/>
        <v>100</v>
      </c>
      <c r="J228" s="143">
        <f t="shared" si="25"/>
        <v>99.596000000000004</v>
      </c>
      <c r="K228" s="158">
        <f t="shared" si="22"/>
        <v>-0.40399999999999636</v>
      </c>
      <c r="L228" s="143">
        <f t="shared" si="23"/>
        <v>99.596000000000004</v>
      </c>
      <c r="M228" s="87"/>
    </row>
    <row r="229" spans="1:13" ht="31.5" x14ac:dyDescent="0.2">
      <c r="A229" s="233"/>
      <c r="B229" s="21" t="s">
        <v>15</v>
      </c>
      <c r="C229" s="1">
        <v>905</v>
      </c>
      <c r="D229" s="15" t="s">
        <v>14</v>
      </c>
      <c r="E229" s="15" t="s">
        <v>25</v>
      </c>
      <c r="F229" s="1" t="s">
        <v>212</v>
      </c>
      <c r="G229" s="2">
        <v>600</v>
      </c>
      <c r="H229" s="37">
        <v>84</v>
      </c>
      <c r="I229" s="127">
        <v>100</v>
      </c>
      <c r="J229" s="143">
        <v>99.596000000000004</v>
      </c>
      <c r="K229" s="158">
        <f t="shared" si="22"/>
        <v>-0.40399999999999636</v>
      </c>
      <c r="L229" s="143">
        <f t="shared" si="23"/>
        <v>99.596000000000004</v>
      </c>
      <c r="M229" s="87"/>
    </row>
    <row r="230" spans="1:13" ht="31.5" x14ac:dyDescent="0.2">
      <c r="A230" s="233"/>
      <c r="B230" s="21" t="s">
        <v>373</v>
      </c>
      <c r="C230" s="1">
        <v>905</v>
      </c>
      <c r="D230" s="15" t="s">
        <v>14</v>
      </c>
      <c r="E230" s="15" t="s">
        <v>25</v>
      </c>
      <c r="F230" s="1" t="s">
        <v>372</v>
      </c>
      <c r="G230" s="2"/>
      <c r="H230" s="37"/>
      <c r="I230" s="127">
        <f>I231</f>
        <v>5</v>
      </c>
      <c r="J230" s="143">
        <f>J231</f>
        <v>0</v>
      </c>
      <c r="K230" s="158">
        <f t="shared" si="22"/>
        <v>-5</v>
      </c>
      <c r="L230" s="143">
        <f t="shared" si="23"/>
        <v>0</v>
      </c>
      <c r="M230" s="87"/>
    </row>
    <row r="231" spans="1:13" ht="31.5" x14ac:dyDescent="0.2">
      <c r="A231" s="233"/>
      <c r="B231" s="21" t="s">
        <v>15</v>
      </c>
      <c r="C231" s="1">
        <v>905</v>
      </c>
      <c r="D231" s="15" t="s">
        <v>14</v>
      </c>
      <c r="E231" s="15" t="s">
        <v>25</v>
      </c>
      <c r="F231" s="1" t="s">
        <v>372</v>
      </c>
      <c r="G231" s="2">
        <v>600</v>
      </c>
      <c r="H231" s="37"/>
      <c r="I231" s="127">
        <v>5</v>
      </c>
      <c r="J231" s="143">
        <v>0</v>
      </c>
      <c r="K231" s="158">
        <f t="shared" si="22"/>
        <v>-5</v>
      </c>
      <c r="L231" s="143">
        <f t="shared" si="23"/>
        <v>0</v>
      </c>
      <c r="M231" s="87"/>
    </row>
    <row r="232" spans="1:13" ht="31.5" x14ac:dyDescent="0.2">
      <c r="A232" s="233"/>
      <c r="B232" s="278" t="s">
        <v>357</v>
      </c>
      <c r="C232" s="1">
        <v>905</v>
      </c>
      <c r="D232" s="15" t="s">
        <v>14</v>
      </c>
      <c r="E232" s="15" t="s">
        <v>25</v>
      </c>
      <c r="F232" s="1" t="s">
        <v>187</v>
      </c>
      <c r="G232" s="2"/>
      <c r="H232" s="37"/>
      <c r="I232" s="127">
        <f>I235+I233</f>
        <v>561.5</v>
      </c>
      <c r="J232" s="143">
        <f>J235+J233</f>
        <v>561.51800000000003</v>
      </c>
      <c r="K232" s="158">
        <f t="shared" si="22"/>
        <v>1.8000000000029104E-2</v>
      </c>
      <c r="L232" s="143">
        <f t="shared" si="23"/>
        <v>100.00320569902048</v>
      </c>
      <c r="M232" s="87"/>
    </row>
    <row r="233" spans="1:13" s="217" customFormat="1" ht="15.75" x14ac:dyDescent="0.2">
      <c r="A233" s="242"/>
      <c r="B233" s="9" t="s">
        <v>434</v>
      </c>
      <c r="C233" s="1">
        <v>905</v>
      </c>
      <c r="D233" s="15" t="s">
        <v>14</v>
      </c>
      <c r="E233" s="15" t="s">
        <v>25</v>
      </c>
      <c r="F233" s="1" t="s">
        <v>433</v>
      </c>
      <c r="G233" s="2"/>
      <c r="H233" s="37"/>
      <c r="I233" s="127">
        <f>I234</f>
        <v>531.5</v>
      </c>
      <c r="J233" s="143">
        <f>J234</f>
        <v>531.51800000000003</v>
      </c>
      <c r="K233" s="158">
        <f>J233-I233</f>
        <v>1.8000000000029104E-2</v>
      </c>
      <c r="L233" s="143">
        <f>J233/I233*100</f>
        <v>100.00338664158043</v>
      </c>
      <c r="M233" s="87"/>
    </row>
    <row r="234" spans="1:13" s="217" customFormat="1" ht="31.5" x14ac:dyDescent="0.2">
      <c r="A234" s="242"/>
      <c r="B234" s="21" t="s">
        <v>15</v>
      </c>
      <c r="C234" s="1">
        <v>905</v>
      </c>
      <c r="D234" s="15" t="s">
        <v>14</v>
      </c>
      <c r="E234" s="15" t="s">
        <v>25</v>
      </c>
      <c r="F234" s="1" t="s">
        <v>433</v>
      </c>
      <c r="G234" s="2">
        <v>600</v>
      </c>
      <c r="H234" s="37"/>
      <c r="I234" s="127">
        <v>531.5</v>
      </c>
      <c r="J234" s="143">
        <v>531.51800000000003</v>
      </c>
      <c r="K234" s="158">
        <f>J234-I234</f>
        <v>1.8000000000029104E-2</v>
      </c>
      <c r="L234" s="143">
        <f>J234/I234*100</f>
        <v>100.00338664158043</v>
      </c>
      <c r="M234" s="87"/>
    </row>
    <row r="235" spans="1:13" s="47" customFormat="1" ht="31.5" x14ac:dyDescent="0.2">
      <c r="A235" s="243"/>
      <c r="B235" s="226" t="s">
        <v>400</v>
      </c>
      <c r="C235" s="1">
        <v>905</v>
      </c>
      <c r="D235" s="15" t="s">
        <v>14</v>
      </c>
      <c r="E235" s="15" t="s">
        <v>25</v>
      </c>
      <c r="F235" s="1" t="s">
        <v>347</v>
      </c>
      <c r="G235" s="2"/>
      <c r="H235" s="37"/>
      <c r="I235" s="127">
        <f>I236</f>
        <v>30</v>
      </c>
      <c r="J235" s="143">
        <f>J236</f>
        <v>30</v>
      </c>
      <c r="K235" s="158">
        <f t="shared" si="22"/>
        <v>0</v>
      </c>
      <c r="L235" s="143">
        <f t="shared" si="23"/>
        <v>100</v>
      </c>
      <c r="M235" s="88"/>
    </row>
    <row r="236" spans="1:13" s="47" customFormat="1" ht="31.5" x14ac:dyDescent="0.2">
      <c r="A236" s="243"/>
      <c r="B236" s="21" t="s">
        <v>15</v>
      </c>
      <c r="C236" s="1">
        <v>905</v>
      </c>
      <c r="D236" s="15" t="s">
        <v>14</v>
      </c>
      <c r="E236" s="15" t="s">
        <v>25</v>
      </c>
      <c r="F236" s="1" t="s">
        <v>347</v>
      </c>
      <c r="G236" s="2">
        <v>600</v>
      </c>
      <c r="H236" s="37"/>
      <c r="I236" s="127">
        <v>30</v>
      </c>
      <c r="J236" s="143">
        <v>30</v>
      </c>
      <c r="K236" s="158">
        <f t="shared" si="22"/>
        <v>0</v>
      </c>
      <c r="L236" s="143">
        <f t="shared" si="23"/>
        <v>100</v>
      </c>
      <c r="M236" s="88"/>
    </row>
    <row r="237" spans="1:13" s="47" customFormat="1" ht="15.75" x14ac:dyDescent="0.2">
      <c r="A237" s="243"/>
      <c r="B237" s="21" t="s">
        <v>364</v>
      </c>
      <c r="C237" s="5">
        <v>905</v>
      </c>
      <c r="D237" s="1" t="s">
        <v>14</v>
      </c>
      <c r="E237" s="15" t="s">
        <v>26</v>
      </c>
      <c r="F237" s="1"/>
      <c r="G237" s="2"/>
      <c r="H237" s="37"/>
      <c r="I237" s="127">
        <f>I240+I242+I249+I258+I260</f>
        <v>13352.3</v>
      </c>
      <c r="J237" s="143">
        <f>J240+J242+J249+J258+J260</f>
        <v>13320.57</v>
      </c>
      <c r="K237" s="158">
        <f t="shared" si="22"/>
        <v>-31.729999999999563</v>
      </c>
      <c r="L237" s="143">
        <f t="shared" si="23"/>
        <v>99.762363038577632</v>
      </c>
      <c r="M237" s="88"/>
    </row>
    <row r="238" spans="1:13" s="47" customFormat="1" ht="15.75" x14ac:dyDescent="0.2">
      <c r="A238" s="243"/>
      <c r="B238" s="21" t="s">
        <v>136</v>
      </c>
      <c r="C238" s="5">
        <v>905</v>
      </c>
      <c r="D238" s="15" t="s">
        <v>14</v>
      </c>
      <c r="E238" s="15" t="s">
        <v>26</v>
      </c>
      <c r="F238" s="15" t="s">
        <v>193</v>
      </c>
      <c r="G238" s="2"/>
      <c r="H238" s="37"/>
      <c r="I238" s="127">
        <f>I239</f>
        <v>13129</v>
      </c>
      <c r="J238" s="143">
        <f>J239</f>
        <v>13097.27</v>
      </c>
      <c r="K238" s="158">
        <f>J238-I238</f>
        <v>-31.729999999999563</v>
      </c>
      <c r="L238" s="143">
        <f>J238/I238*100</f>
        <v>99.758321273516643</v>
      </c>
      <c r="M238" s="88"/>
    </row>
    <row r="239" spans="1:13" s="47" customFormat="1" ht="15.75" x14ac:dyDescent="0.2">
      <c r="A239" s="243"/>
      <c r="B239" s="21" t="s">
        <v>393</v>
      </c>
      <c r="C239" s="5">
        <v>905</v>
      </c>
      <c r="D239" s="1" t="s">
        <v>14</v>
      </c>
      <c r="E239" s="15" t="s">
        <v>26</v>
      </c>
      <c r="F239" s="1" t="s">
        <v>391</v>
      </c>
      <c r="G239" s="2"/>
      <c r="H239" s="37"/>
      <c r="I239" s="127">
        <f>I240+I242+I249+I258</f>
        <v>13129</v>
      </c>
      <c r="J239" s="143">
        <f>J240+J242+J249+J258</f>
        <v>13097.27</v>
      </c>
      <c r="K239" s="158">
        <f>J239-I239</f>
        <v>-31.729999999999563</v>
      </c>
      <c r="L239" s="143">
        <f>J239/I239*100</f>
        <v>99.758321273516643</v>
      </c>
      <c r="M239" s="88"/>
    </row>
    <row r="240" spans="1:13" s="47" customFormat="1" ht="31.5" x14ac:dyDescent="0.2">
      <c r="A240" s="243"/>
      <c r="B240" s="279" t="s">
        <v>215</v>
      </c>
      <c r="C240" s="1">
        <v>905</v>
      </c>
      <c r="D240" s="1" t="s">
        <v>14</v>
      </c>
      <c r="E240" s="15" t="s">
        <v>26</v>
      </c>
      <c r="F240" s="1" t="s">
        <v>214</v>
      </c>
      <c r="G240" s="2"/>
      <c r="H240" s="37">
        <f>H241</f>
        <v>105</v>
      </c>
      <c r="I240" s="127">
        <f>I241</f>
        <v>82</v>
      </c>
      <c r="J240" s="143">
        <f>J241</f>
        <v>81.472999999999999</v>
      </c>
      <c r="K240" s="158">
        <f t="shared" si="16"/>
        <v>-0.52700000000000102</v>
      </c>
      <c r="L240" s="143">
        <f t="shared" si="17"/>
        <v>99.357317073170719</v>
      </c>
      <c r="M240" s="88"/>
    </row>
    <row r="241" spans="1:13" s="47" customFormat="1" ht="31.5" x14ac:dyDescent="0.2">
      <c r="A241" s="243"/>
      <c r="B241" s="227" t="s">
        <v>15</v>
      </c>
      <c r="C241" s="1">
        <v>905</v>
      </c>
      <c r="D241" s="1" t="s">
        <v>14</v>
      </c>
      <c r="E241" s="15" t="s">
        <v>26</v>
      </c>
      <c r="F241" s="1" t="s">
        <v>214</v>
      </c>
      <c r="G241" s="2">
        <v>600</v>
      </c>
      <c r="H241" s="37">
        <v>105</v>
      </c>
      <c r="I241" s="127">
        <v>82</v>
      </c>
      <c r="J241" s="143">
        <v>81.472999999999999</v>
      </c>
      <c r="K241" s="158">
        <f t="shared" si="16"/>
        <v>-0.52700000000000102</v>
      </c>
      <c r="L241" s="143">
        <f t="shared" si="17"/>
        <v>99.357317073170719</v>
      </c>
      <c r="M241" s="88"/>
    </row>
    <row r="242" spans="1:13" s="47" customFormat="1" ht="31.5" x14ac:dyDescent="0.2">
      <c r="A242" s="238"/>
      <c r="B242" s="6" t="s">
        <v>74</v>
      </c>
      <c r="C242" s="1">
        <v>905</v>
      </c>
      <c r="D242" s="1" t="s">
        <v>14</v>
      </c>
      <c r="E242" s="15" t="s">
        <v>26</v>
      </c>
      <c r="F242" s="1" t="s">
        <v>375</v>
      </c>
      <c r="G242" s="2"/>
      <c r="H242" s="37"/>
      <c r="I242" s="127">
        <f>I243+I245+I247</f>
        <v>12528.5</v>
      </c>
      <c r="J242" s="143">
        <f>J243+J245+J247</f>
        <v>12497.534</v>
      </c>
      <c r="K242" s="158">
        <f>J242-I242</f>
        <v>-30.966000000000349</v>
      </c>
      <c r="L242" s="143">
        <f>J242/I242*100</f>
        <v>99.75283553498025</v>
      </c>
      <c r="M242" s="88"/>
    </row>
    <row r="243" spans="1:13" s="47" customFormat="1" ht="15.75" x14ac:dyDescent="0.2">
      <c r="A243" s="243"/>
      <c r="B243" s="280" t="s">
        <v>303</v>
      </c>
      <c r="C243" s="1">
        <v>905</v>
      </c>
      <c r="D243" s="1" t="s">
        <v>14</v>
      </c>
      <c r="E243" s="15" t="s">
        <v>26</v>
      </c>
      <c r="F243" s="1" t="s">
        <v>323</v>
      </c>
      <c r="G243" s="2"/>
      <c r="H243" s="37">
        <f t="shared" ref="H243:J243" si="26">H244</f>
        <v>11436.8</v>
      </c>
      <c r="I243" s="127">
        <f t="shared" si="26"/>
        <v>11676.5</v>
      </c>
      <c r="J243" s="143">
        <f t="shared" si="26"/>
        <v>11645.534</v>
      </c>
      <c r="K243" s="158">
        <f t="shared" si="16"/>
        <v>-30.966000000000349</v>
      </c>
      <c r="L243" s="143">
        <f t="shared" si="17"/>
        <v>99.73480066800839</v>
      </c>
      <c r="M243" s="88"/>
    </row>
    <row r="244" spans="1:13" s="47" customFormat="1" ht="31.5" x14ac:dyDescent="0.2">
      <c r="A244" s="261"/>
      <c r="B244" s="227" t="s">
        <v>15</v>
      </c>
      <c r="C244" s="1">
        <v>905</v>
      </c>
      <c r="D244" s="1" t="s">
        <v>14</v>
      </c>
      <c r="E244" s="15" t="s">
        <v>26</v>
      </c>
      <c r="F244" s="1" t="s">
        <v>323</v>
      </c>
      <c r="G244" s="2">
        <v>600</v>
      </c>
      <c r="H244" s="37">
        <v>11436.8</v>
      </c>
      <c r="I244" s="127">
        <v>11676.5</v>
      </c>
      <c r="J244" s="143">
        <v>11645.534</v>
      </c>
      <c r="K244" s="158">
        <f t="shared" si="16"/>
        <v>-30.966000000000349</v>
      </c>
      <c r="L244" s="143">
        <f t="shared" si="17"/>
        <v>99.73480066800839</v>
      </c>
      <c r="M244" s="88"/>
    </row>
    <row r="245" spans="1:13" s="47" customFormat="1" ht="31.5" x14ac:dyDescent="0.2">
      <c r="A245" s="261"/>
      <c r="B245" s="9" t="s">
        <v>455</v>
      </c>
      <c r="C245" s="1">
        <v>905</v>
      </c>
      <c r="D245" s="1" t="s">
        <v>14</v>
      </c>
      <c r="E245" s="15" t="s">
        <v>26</v>
      </c>
      <c r="F245" s="1" t="s">
        <v>472</v>
      </c>
      <c r="G245" s="2"/>
      <c r="H245" s="37"/>
      <c r="I245" s="127">
        <f>I246</f>
        <v>697.2</v>
      </c>
      <c r="J245" s="143">
        <f>J246</f>
        <v>697.2</v>
      </c>
      <c r="K245" s="158">
        <f>J245-I245</f>
        <v>0</v>
      </c>
      <c r="L245" s="143">
        <f>J245/I245*100</f>
        <v>100</v>
      </c>
      <c r="M245" s="88"/>
    </row>
    <row r="246" spans="1:13" s="47" customFormat="1" ht="31.5" x14ac:dyDescent="0.2">
      <c r="A246" s="261"/>
      <c r="B246" s="227" t="s">
        <v>15</v>
      </c>
      <c r="C246" s="1">
        <v>905</v>
      </c>
      <c r="D246" s="1" t="s">
        <v>14</v>
      </c>
      <c r="E246" s="15" t="s">
        <v>26</v>
      </c>
      <c r="F246" s="1" t="s">
        <v>472</v>
      </c>
      <c r="G246" s="2">
        <v>600</v>
      </c>
      <c r="H246" s="37"/>
      <c r="I246" s="127">
        <v>697.2</v>
      </c>
      <c r="J246" s="143">
        <v>697.2</v>
      </c>
      <c r="K246" s="158">
        <f>J246-I246</f>
        <v>0</v>
      </c>
      <c r="L246" s="143">
        <f>J246/I246*100</f>
        <v>100</v>
      </c>
      <c r="M246" s="88"/>
    </row>
    <row r="247" spans="1:13" s="47" customFormat="1" ht="15.75" x14ac:dyDescent="0.2">
      <c r="A247" s="261"/>
      <c r="B247" s="9" t="s">
        <v>456</v>
      </c>
      <c r="C247" s="1">
        <v>905</v>
      </c>
      <c r="D247" s="1" t="s">
        <v>14</v>
      </c>
      <c r="E247" s="15" t="s">
        <v>26</v>
      </c>
      <c r="F247" s="1" t="s">
        <v>471</v>
      </c>
      <c r="G247" s="2"/>
      <c r="H247" s="37"/>
      <c r="I247" s="127">
        <f>I248</f>
        <v>154.80000000000001</v>
      </c>
      <c r="J247" s="143">
        <f>J248</f>
        <v>154.80000000000001</v>
      </c>
      <c r="K247" s="158">
        <f>J247-I247</f>
        <v>0</v>
      </c>
      <c r="L247" s="143">
        <f>J247/I247*100</f>
        <v>100</v>
      </c>
      <c r="M247" s="88"/>
    </row>
    <row r="248" spans="1:13" s="47" customFormat="1" ht="31.5" x14ac:dyDescent="0.2">
      <c r="A248" s="261"/>
      <c r="B248" s="227" t="s">
        <v>15</v>
      </c>
      <c r="C248" s="1">
        <v>905</v>
      </c>
      <c r="D248" s="1" t="s">
        <v>14</v>
      </c>
      <c r="E248" s="15" t="s">
        <v>26</v>
      </c>
      <c r="F248" s="1" t="s">
        <v>471</v>
      </c>
      <c r="G248" s="2">
        <v>600</v>
      </c>
      <c r="H248" s="37"/>
      <c r="I248" s="127">
        <v>154.80000000000001</v>
      </c>
      <c r="J248" s="143">
        <v>154.80000000000001</v>
      </c>
      <c r="K248" s="158">
        <f>J248-I248</f>
        <v>0</v>
      </c>
      <c r="L248" s="143">
        <f>J248/I248*100</f>
        <v>100</v>
      </c>
      <c r="M248" s="88"/>
    </row>
    <row r="249" spans="1:13" s="47" customFormat="1" ht="15.75" x14ac:dyDescent="0.2">
      <c r="A249" s="234"/>
      <c r="B249" s="232" t="s">
        <v>149</v>
      </c>
      <c r="C249" s="16">
        <v>905</v>
      </c>
      <c r="D249" s="16" t="s">
        <v>14</v>
      </c>
      <c r="E249" s="17" t="s">
        <v>26</v>
      </c>
      <c r="F249" s="16" t="s">
        <v>332</v>
      </c>
      <c r="G249" s="25"/>
      <c r="H249" s="39">
        <f>H250+H252+H254</f>
        <v>78.2</v>
      </c>
      <c r="I249" s="129">
        <f>I250+I252+I254+I256</f>
        <v>208.5</v>
      </c>
      <c r="J249" s="145">
        <f>J250+J252+J254+J256</f>
        <v>208.26300000000001</v>
      </c>
      <c r="K249" s="160">
        <f t="shared" si="16"/>
        <v>-0.23699999999999477</v>
      </c>
      <c r="L249" s="145">
        <f t="shared" si="17"/>
        <v>99.886330935251806</v>
      </c>
      <c r="M249" s="88"/>
    </row>
    <row r="250" spans="1:13" s="47" customFormat="1" ht="15.75" x14ac:dyDescent="0.2">
      <c r="A250" s="234"/>
      <c r="B250" s="62" t="s">
        <v>270</v>
      </c>
      <c r="C250" s="46">
        <v>905</v>
      </c>
      <c r="D250" s="16" t="s">
        <v>14</v>
      </c>
      <c r="E250" s="17" t="s">
        <v>26</v>
      </c>
      <c r="F250" s="16" t="s">
        <v>333</v>
      </c>
      <c r="G250" s="25"/>
      <c r="H250" s="39">
        <f>H251</f>
        <v>51.2</v>
      </c>
      <c r="I250" s="129">
        <f>I251</f>
        <v>59.4</v>
      </c>
      <c r="J250" s="145">
        <f>J251</f>
        <v>59.4</v>
      </c>
      <c r="K250" s="160">
        <f t="shared" si="16"/>
        <v>0</v>
      </c>
      <c r="L250" s="145">
        <f t="shared" si="17"/>
        <v>100</v>
      </c>
      <c r="M250" s="88"/>
    </row>
    <row r="251" spans="1:13" s="47" customFormat="1" ht="31.5" x14ac:dyDescent="0.2">
      <c r="A251" s="234"/>
      <c r="B251" s="62" t="s">
        <v>15</v>
      </c>
      <c r="C251" s="46">
        <v>905</v>
      </c>
      <c r="D251" s="16" t="s">
        <v>14</v>
      </c>
      <c r="E251" s="17" t="s">
        <v>26</v>
      </c>
      <c r="F251" s="16" t="s">
        <v>333</v>
      </c>
      <c r="G251" s="25">
        <v>600</v>
      </c>
      <c r="H251" s="39">
        <v>51.2</v>
      </c>
      <c r="I251" s="129">
        <v>59.4</v>
      </c>
      <c r="J251" s="145">
        <v>59.4</v>
      </c>
      <c r="K251" s="160">
        <f t="shared" si="16"/>
        <v>0</v>
      </c>
      <c r="L251" s="145">
        <f t="shared" si="17"/>
        <v>100</v>
      </c>
      <c r="M251" s="88"/>
    </row>
    <row r="252" spans="1:13" ht="15.75" x14ac:dyDescent="0.2">
      <c r="A252" s="233"/>
      <c r="B252" s="62" t="s">
        <v>271</v>
      </c>
      <c r="C252" s="46">
        <v>905</v>
      </c>
      <c r="D252" s="16" t="s">
        <v>14</v>
      </c>
      <c r="E252" s="17" t="s">
        <v>26</v>
      </c>
      <c r="F252" s="16" t="s">
        <v>334</v>
      </c>
      <c r="G252" s="25"/>
      <c r="H252" s="39">
        <f>H253</f>
        <v>2</v>
      </c>
      <c r="I252" s="129">
        <f>I253</f>
        <v>2</v>
      </c>
      <c r="J252" s="145">
        <f>J253</f>
        <v>2</v>
      </c>
      <c r="K252" s="160">
        <f t="shared" si="16"/>
        <v>0</v>
      </c>
      <c r="L252" s="145">
        <f t="shared" si="17"/>
        <v>100</v>
      </c>
      <c r="M252" s="88"/>
    </row>
    <row r="253" spans="1:13" s="171" customFormat="1" ht="31.5" x14ac:dyDescent="0.2">
      <c r="A253" s="233"/>
      <c r="B253" s="62" t="s">
        <v>15</v>
      </c>
      <c r="C253" s="46">
        <v>905</v>
      </c>
      <c r="D253" s="16" t="s">
        <v>14</v>
      </c>
      <c r="E253" s="17" t="s">
        <v>26</v>
      </c>
      <c r="F253" s="16" t="s">
        <v>334</v>
      </c>
      <c r="G253" s="25">
        <v>600</v>
      </c>
      <c r="H253" s="39">
        <v>2</v>
      </c>
      <c r="I253" s="129">
        <v>2</v>
      </c>
      <c r="J253" s="145">
        <v>2</v>
      </c>
      <c r="K253" s="160">
        <f t="shared" si="16"/>
        <v>0</v>
      </c>
      <c r="L253" s="145">
        <f t="shared" si="17"/>
        <v>100</v>
      </c>
      <c r="M253" s="88"/>
    </row>
    <row r="254" spans="1:13" s="171" customFormat="1" ht="31.5" x14ac:dyDescent="0.2">
      <c r="A254" s="233"/>
      <c r="B254" s="62" t="s">
        <v>272</v>
      </c>
      <c r="C254" s="46">
        <v>905</v>
      </c>
      <c r="D254" s="16" t="s">
        <v>14</v>
      </c>
      <c r="E254" s="17" t="s">
        <v>26</v>
      </c>
      <c r="F254" s="16" t="s">
        <v>335</v>
      </c>
      <c r="G254" s="25"/>
      <c r="H254" s="39">
        <f>H255</f>
        <v>25</v>
      </c>
      <c r="I254" s="129">
        <f>I255</f>
        <v>25</v>
      </c>
      <c r="J254" s="145">
        <f>J255</f>
        <v>24.77</v>
      </c>
      <c r="K254" s="160">
        <f t="shared" si="16"/>
        <v>-0.23000000000000043</v>
      </c>
      <c r="L254" s="145">
        <f t="shared" si="17"/>
        <v>99.08</v>
      </c>
      <c r="M254" s="88"/>
    </row>
    <row r="255" spans="1:13" ht="30" customHeight="1" x14ac:dyDescent="0.2">
      <c r="A255" s="233"/>
      <c r="B255" s="62" t="s">
        <v>15</v>
      </c>
      <c r="C255" s="46">
        <v>905</v>
      </c>
      <c r="D255" s="16" t="s">
        <v>14</v>
      </c>
      <c r="E255" s="17" t="s">
        <v>26</v>
      </c>
      <c r="F255" s="16" t="s">
        <v>335</v>
      </c>
      <c r="G255" s="25">
        <v>600</v>
      </c>
      <c r="H255" s="39">
        <v>25</v>
      </c>
      <c r="I255" s="129">
        <v>25</v>
      </c>
      <c r="J255" s="145">
        <v>24.77</v>
      </c>
      <c r="K255" s="160">
        <f t="shared" ref="K255:K311" si="27">J255-I255</f>
        <v>-0.23000000000000043</v>
      </c>
      <c r="L255" s="145">
        <f t="shared" ref="L255:L311" si="28">J255/I255*100</f>
        <v>99.08</v>
      </c>
      <c r="M255" s="87"/>
    </row>
    <row r="256" spans="1:13" ht="30.75" customHeight="1" x14ac:dyDescent="0.2">
      <c r="A256" s="233"/>
      <c r="B256" s="62" t="s">
        <v>388</v>
      </c>
      <c r="C256" s="46">
        <v>905</v>
      </c>
      <c r="D256" s="16" t="s">
        <v>14</v>
      </c>
      <c r="E256" s="17" t="s">
        <v>26</v>
      </c>
      <c r="F256" s="16" t="s">
        <v>374</v>
      </c>
      <c r="G256" s="25"/>
      <c r="H256" s="39"/>
      <c r="I256" s="129">
        <f>I257</f>
        <v>122.1</v>
      </c>
      <c r="J256" s="145">
        <f>J257</f>
        <v>122.093</v>
      </c>
      <c r="K256" s="160">
        <f>J256-I256</f>
        <v>-6.9999999999907914E-3</v>
      </c>
      <c r="L256" s="145">
        <f>J256/I256*100</f>
        <v>99.994266994266994</v>
      </c>
      <c r="M256" s="87"/>
    </row>
    <row r="257" spans="1:13" ht="30.75" customHeight="1" x14ac:dyDescent="0.2">
      <c r="A257" s="233"/>
      <c r="B257" s="62" t="s">
        <v>15</v>
      </c>
      <c r="C257" s="46">
        <v>905</v>
      </c>
      <c r="D257" s="16" t="s">
        <v>14</v>
      </c>
      <c r="E257" s="17" t="s">
        <v>26</v>
      </c>
      <c r="F257" s="16" t="s">
        <v>374</v>
      </c>
      <c r="G257" s="25">
        <v>600</v>
      </c>
      <c r="H257" s="39"/>
      <c r="I257" s="129">
        <v>122.1</v>
      </c>
      <c r="J257" s="145">
        <v>122.093</v>
      </c>
      <c r="K257" s="160">
        <f>J257-I257</f>
        <v>-6.9999999999907914E-3</v>
      </c>
      <c r="L257" s="145">
        <f>J257/I257*100</f>
        <v>99.994266994266994</v>
      </c>
      <c r="M257" s="87"/>
    </row>
    <row r="258" spans="1:13" ht="17.25" customHeight="1" x14ac:dyDescent="0.2">
      <c r="A258" s="242"/>
      <c r="B258" s="21" t="s">
        <v>143</v>
      </c>
      <c r="C258" s="46">
        <v>905</v>
      </c>
      <c r="D258" s="17" t="s">
        <v>14</v>
      </c>
      <c r="E258" s="17" t="s">
        <v>26</v>
      </c>
      <c r="F258" s="16" t="s">
        <v>336</v>
      </c>
      <c r="G258" s="25"/>
      <c r="H258" s="39">
        <f>H259</f>
        <v>0</v>
      </c>
      <c r="I258" s="129">
        <f>I259</f>
        <v>310</v>
      </c>
      <c r="J258" s="145">
        <f>J259</f>
        <v>310</v>
      </c>
      <c r="K258" s="160">
        <f t="shared" si="27"/>
        <v>0</v>
      </c>
      <c r="L258" s="145">
        <f t="shared" si="28"/>
        <v>100</v>
      </c>
      <c r="M258" s="87"/>
    </row>
    <row r="259" spans="1:13" ht="30.75" customHeight="1" x14ac:dyDescent="0.2">
      <c r="A259" s="242"/>
      <c r="B259" s="62" t="s">
        <v>15</v>
      </c>
      <c r="C259" s="98">
        <v>905</v>
      </c>
      <c r="D259" s="59" t="s">
        <v>14</v>
      </c>
      <c r="E259" s="59" t="s">
        <v>26</v>
      </c>
      <c r="F259" s="58" t="s">
        <v>336</v>
      </c>
      <c r="G259" s="60">
        <v>600</v>
      </c>
      <c r="H259" s="39">
        <v>0</v>
      </c>
      <c r="I259" s="133">
        <v>310</v>
      </c>
      <c r="J259" s="149">
        <v>310</v>
      </c>
      <c r="K259" s="164">
        <f t="shared" si="27"/>
        <v>0</v>
      </c>
      <c r="L259" s="149">
        <f t="shared" si="28"/>
        <v>100</v>
      </c>
      <c r="M259" s="87"/>
    </row>
    <row r="260" spans="1:13" s="210" customFormat="1" ht="30.75" customHeight="1" x14ac:dyDescent="0.2">
      <c r="A260" s="242"/>
      <c r="B260" s="6" t="s">
        <v>70</v>
      </c>
      <c r="C260" s="23" t="s">
        <v>405</v>
      </c>
      <c r="D260" s="23" t="s">
        <v>14</v>
      </c>
      <c r="E260" s="23" t="s">
        <v>26</v>
      </c>
      <c r="F260" s="23" t="s">
        <v>169</v>
      </c>
      <c r="G260" s="216"/>
      <c r="H260" s="88"/>
      <c r="I260" s="63">
        <f>I261</f>
        <v>223.3</v>
      </c>
      <c r="J260" s="63">
        <f>J261</f>
        <v>223.3</v>
      </c>
      <c r="K260" s="63">
        <f>K261</f>
        <v>0</v>
      </c>
      <c r="L260" s="63">
        <f>L261</f>
        <v>100</v>
      </c>
      <c r="M260" s="87"/>
    </row>
    <row r="261" spans="1:13" s="210" customFormat="1" ht="30.75" customHeight="1" x14ac:dyDescent="0.2">
      <c r="A261" s="242"/>
      <c r="B261" s="62" t="s">
        <v>15</v>
      </c>
      <c r="C261" s="23" t="s">
        <v>405</v>
      </c>
      <c r="D261" s="23" t="s">
        <v>14</v>
      </c>
      <c r="E261" s="23" t="s">
        <v>26</v>
      </c>
      <c r="F261" s="23" t="s">
        <v>169</v>
      </c>
      <c r="G261" s="216" t="s">
        <v>16</v>
      </c>
      <c r="H261" s="213"/>
      <c r="I261" s="214">
        <v>223.3</v>
      </c>
      <c r="J261" s="214">
        <v>223.3</v>
      </c>
      <c r="K261" s="215">
        <f>J261-I261</f>
        <v>0</v>
      </c>
      <c r="L261" s="63">
        <f>J261/I261*100</f>
        <v>100</v>
      </c>
      <c r="M261" s="87"/>
    </row>
    <row r="262" spans="1:13" ht="15.75" x14ac:dyDescent="0.2">
      <c r="A262" s="256"/>
      <c r="B262" s="226" t="s">
        <v>42</v>
      </c>
      <c r="C262" s="18">
        <v>905</v>
      </c>
      <c r="D262" s="20" t="s">
        <v>14</v>
      </c>
      <c r="E262" s="20" t="s">
        <v>14</v>
      </c>
      <c r="F262" s="18"/>
      <c r="G262" s="19"/>
      <c r="H262" s="41">
        <f t="shared" ref="H262:I262" si="29">H263</f>
        <v>30</v>
      </c>
      <c r="I262" s="52">
        <f t="shared" si="29"/>
        <v>1048.0999999999999</v>
      </c>
      <c r="J262" s="123">
        <f>J263</f>
        <v>1045.867</v>
      </c>
      <c r="K262" s="52">
        <f t="shared" si="27"/>
        <v>-2.2329999999999472</v>
      </c>
      <c r="L262" s="123">
        <f t="shared" si="28"/>
        <v>99.78694781032344</v>
      </c>
      <c r="M262" s="87"/>
    </row>
    <row r="263" spans="1:13" ht="15.75" x14ac:dyDescent="0.2">
      <c r="A263" s="233" t="s">
        <v>0</v>
      </c>
      <c r="B263" s="7" t="s">
        <v>87</v>
      </c>
      <c r="C263" s="1">
        <v>905</v>
      </c>
      <c r="D263" s="1" t="s">
        <v>14</v>
      </c>
      <c r="E263" s="20" t="s">
        <v>14</v>
      </c>
      <c r="F263" s="1" t="s">
        <v>193</v>
      </c>
      <c r="G263" s="2" t="s">
        <v>0</v>
      </c>
      <c r="H263" s="37">
        <f t="shared" ref="H263:I265" si="30">H264</f>
        <v>30</v>
      </c>
      <c r="I263" s="127">
        <f t="shared" si="30"/>
        <v>1048.0999999999999</v>
      </c>
      <c r="J263" s="143">
        <f>J264</f>
        <v>1045.867</v>
      </c>
      <c r="K263" s="158">
        <f t="shared" si="27"/>
        <v>-2.2329999999999472</v>
      </c>
      <c r="L263" s="143">
        <f t="shared" si="28"/>
        <v>99.78694781032344</v>
      </c>
      <c r="M263" s="87"/>
    </row>
    <row r="264" spans="1:13" ht="15.75" x14ac:dyDescent="0.2">
      <c r="A264" s="230" t="s">
        <v>0</v>
      </c>
      <c r="B264" s="10" t="s">
        <v>89</v>
      </c>
      <c r="C264" s="5">
        <v>905</v>
      </c>
      <c r="D264" s="1" t="s">
        <v>14</v>
      </c>
      <c r="E264" s="20" t="s">
        <v>14</v>
      </c>
      <c r="F264" s="1" t="s">
        <v>204</v>
      </c>
      <c r="G264" s="2" t="s">
        <v>0</v>
      </c>
      <c r="H264" s="37">
        <f>H265</f>
        <v>30</v>
      </c>
      <c r="I264" s="127">
        <f>I265+I267</f>
        <v>1048.0999999999999</v>
      </c>
      <c r="J264" s="143">
        <f>J265+J267</f>
        <v>1045.867</v>
      </c>
      <c r="K264" s="158">
        <f t="shared" si="27"/>
        <v>-2.2329999999999472</v>
      </c>
      <c r="L264" s="143">
        <f t="shared" si="28"/>
        <v>99.78694781032344</v>
      </c>
      <c r="M264" s="87"/>
    </row>
    <row r="265" spans="1:13" ht="31.5" x14ac:dyDescent="0.2">
      <c r="A265" s="236"/>
      <c r="B265" s="281" t="s">
        <v>209</v>
      </c>
      <c r="C265" s="1">
        <v>905</v>
      </c>
      <c r="D265" s="1" t="s">
        <v>14</v>
      </c>
      <c r="E265" s="20" t="s">
        <v>14</v>
      </c>
      <c r="F265" s="13" t="s">
        <v>317</v>
      </c>
      <c r="G265" s="2" t="s">
        <v>0</v>
      </c>
      <c r="H265" s="37">
        <f t="shared" si="30"/>
        <v>30</v>
      </c>
      <c r="I265" s="127">
        <f t="shared" si="30"/>
        <v>163.6</v>
      </c>
      <c r="J265" s="143">
        <f>J266</f>
        <v>163.589</v>
      </c>
      <c r="K265" s="158">
        <f t="shared" si="27"/>
        <v>-1.099999999999568E-2</v>
      </c>
      <c r="L265" s="143">
        <f t="shared" si="28"/>
        <v>99.993276283618584</v>
      </c>
      <c r="M265" s="87"/>
    </row>
    <row r="266" spans="1:13" ht="31.5" x14ac:dyDescent="0.2">
      <c r="A266" s="256"/>
      <c r="B266" s="21" t="s">
        <v>15</v>
      </c>
      <c r="C266" s="8">
        <v>905</v>
      </c>
      <c r="D266" s="13" t="s">
        <v>14</v>
      </c>
      <c r="E266" s="20" t="s">
        <v>14</v>
      </c>
      <c r="F266" s="18" t="s">
        <v>317</v>
      </c>
      <c r="G266" s="65">
        <v>600</v>
      </c>
      <c r="H266" s="37">
        <v>30</v>
      </c>
      <c r="I266" s="128">
        <v>163.6</v>
      </c>
      <c r="J266" s="144">
        <v>163.589</v>
      </c>
      <c r="K266" s="159">
        <f t="shared" si="27"/>
        <v>-1.099999999999568E-2</v>
      </c>
      <c r="L266" s="144">
        <f t="shared" si="28"/>
        <v>99.993276283618584</v>
      </c>
      <c r="M266" s="87"/>
    </row>
    <row r="267" spans="1:13" s="218" customFormat="1" ht="31.5" x14ac:dyDescent="0.2">
      <c r="A267" s="256"/>
      <c r="B267" s="21" t="s">
        <v>436</v>
      </c>
      <c r="C267" s="8">
        <v>905</v>
      </c>
      <c r="D267" s="13" t="s">
        <v>14</v>
      </c>
      <c r="E267" s="20" t="s">
        <v>14</v>
      </c>
      <c r="F267" s="18" t="s">
        <v>435</v>
      </c>
      <c r="G267" s="19"/>
      <c r="H267" s="87"/>
      <c r="I267" s="52">
        <f>I268</f>
        <v>884.5</v>
      </c>
      <c r="J267" s="52">
        <f>J268</f>
        <v>882.27800000000002</v>
      </c>
      <c r="K267" s="52">
        <f>J267-I267</f>
        <v>-2.22199999999998</v>
      </c>
      <c r="L267" s="52">
        <f>J267/I267*100</f>
        <v>99.748784624081395</v>
      </c>
      <c r="M267" s="87"/>
    </row>
    <row r="268" spans="1:13" s="218" customFormat="1" ht="31.5" x14ac:dyDescent="0.2">
      <c r="A268" s="256"/>
      <c r="B268" s="21" t="s">
        <v>15</v>
      </c>
      <c r="C268" s="8">
        <v>905</v>
      </c>
      <c r="D268" s="13" t="s">
        <v>14</v>
      </c>
      <c r="E268" s="20" t="s">
        <v>14</v>
      </c>
      <c r="F268" s="18" t="s">
        <v>435</v>
      </c>
      <c r="G268" s="19">
        <v>600</v>
      </c>
      <c r="H268" s="99"/>
      <c r="I268" s="138">
        <v>884.5</v>
      </c>
      <c r="J268" s="138">
        <v>882.27800000000002</v>
      </c>
      <c r="K268" s="167">
        <f>J268-I268</f>
        <v>-2.22199999999998</v>
      </c>
      <c r="L268" s="138">
        <f>J268/I268*100</f>
        <v>99.748784624081395</v>
      </c>
      <c r="M268" s="87"/>
    </row>
    <row r="269" spans="1:13" ht="15.75" x14ac:dyDescent="0.2">
      <c r="A269" s="262"/>
      <c r="B269" s="9" t="s">
        <v>43</v>
      </c>
      <c r="C269" s="18">
        <v>905</v>
      </c>
      <c r="D269" s="20" t="s">
        <v>14</v>
      </c>
      <c r="E269" s="20" t="s">
        <v>19</v>
      </c>
      <c r="F269" s="18"/>
      <c r="G269" s="19"/>
      <c r="H269" s="41" t="e">
        <f>H278+#REF!+#REF!</f>
        <v>#REF!</v>
      </c>
      <c r="I269" s="52">
        <f>I272+I277+I282+I289+I287</f>
        <v>12404.1</v>
      </c>
      <c r="J269" s="123">
        <f>J272+J277+J282+J289+J287</f>
        <v>12294.373</v>
      </c>
      <c r="K269" s="52">
        <f t="shared" si="27"/>
        <v>-109.72700000000077</v>
      </c>
      <c r="L269" s="123">
        <f t="shared" si="28"/>
        <v>99.115397328302734</v>
      </c>
      <c r="M269" s="87"/>
    </row>
    <row r="270" spans="1:13" s="289" customFormat="1" ht="15.75" x14ac:dyDescent="0.2">
      <c r="A270" s="262"/>
      <c r="B270" s="7" t="s">
        <v>87</v>
      </c>
      <c r="C270" s="18">
        <v>905</v>
      </c>
      <c r="D270" s="28" t="s">
        <v>14</v>
      </c>
      <c r="E270" s="28" t="s">
        <v>19</v>
      </c>
      <c r="F270" s="18" t="s">
        <v>193</v>
      </c>
      <c r="G270" s="19"/>
      <c r="H270" s="87"/>
      <c r="I270" s="52">
        <f>I271+I276+I281</f>
        <v>11834.609999999999</v>
      </c>
      <c r="J270" s="52">
        <f>J271+J276+J281</f>
        <v>11725.118999999999</v>
      </c>
      <c r="K270" s="52">
        <f>J270-I270</f>
        <v>-109.49099999999999</v>
      </c>
      <c r="L270" s="123">
        <f>J270/I270*100</f>
        <v>99.074823758450847</v>
      </c>
      <c r="M270" s="87"/>
    </row>
    <row r="271" spans="1:13" s="173" customFormat="1" ht="31.5" x14ac:dyDescent="0.2">
      <c r="A271" s="262"/>
      <c r="B271" s="9" t="s">
        <v>390</v>
      </c>
      <c r="C271" s="18">
        <v>905</v>
      </c>
      <c r="D271" s="28" t="s">
        <v>14</v>
      </c>
      <c r="E271" s="28" t="s">
        <v>19</v>
      </c>
      <c r="F271" s="18" t="s">
        <v>389</v>
      </c>
      <c r="G271" s="19"/>
      <c r="H271" s="87"/>
      <c r="I271" s="52">
        <f>I272+I277+I282</f>
        <v>11812.9</v>
      </c>
      <c r="J271" s="52">
        <f>J272+J277+J282</f>
        <v>11703.76</v>
      </c>
      <c r="K271" s="52">
        <f>J271-I271</f>
        <v>-109.13999999999942</v>
      </c>
      <c r="L271" s="52">
        <f>J271/I271*100</f>
        <v>99.076094777742981</v>
      </c>
      <c r="M271" s="87"/>
    </row>
    <row r="272" spans="1:13" ht="18" customHeight="1" x14ac:dyDescent="0.2">
      <c r="A272" s="262"/>
      <c r="B272" s="9" t="s">
        <v>363</v>
      </c>
      <c r="C272" s="18">
        <v>905</v>
      </c>
      <c r="D272" s="28" t="s">
        <v>14</v>
      </c>
      <c r="E272" s="28" t="s">
        <v>19</v>
      </c>
      <c r="F272" s="18" t="s">
        <v>362</v>
      </c>
      <c r="G272" s="19"/>
      <c r="H272" s="99"/>
      <c r="I272" s="138">
        <f>I273</f>
        <v>3181.2</v>
      </c>
      <c r="J272" s="138">
        <f>J273</f>
        <v>3167.0710000000004</v>
      </c>
      <c r="K272" s="167">
        <f>J272-I272</f>
        <v>-14.128999999999451</v>
      </c>
      <c r="L272" s="138">
        <f>J272/I272*100</f>
        <v>99.555859424116704</v>
      </c>
      <c r="M272" s="87"/>
    </row>
    <row r="273" spans="1:13" ht="15.75" x14ac:dyDescent="0.2">
      <c r="A273" s="262"/>
      <c r="B273" s="270" t="s">
        <v>79</v>
      </c>
      <c r="C273" s="169">
        <v>905</v>
      </c>
      <c r="D273" s="49" t="s">
        <v>14</v>
      </c>
      <c r="E273" s="49" t="s">
        <v>19</v>
      </c>
      <c r="F273" s="49" t="s">
        <v>216</v>
      </c>
      <c r="G273" s="50" t="s">
        <v>0</v>
      </c>
      <c r="H273" s="37">
        <f>H274+H278+H281</f>
        <v>8638.9000000000015</v>
      </c>
      <c r="I273" s="130">
        <f>I274+I275+I276</f>
        <v>3181.2</v>
      </c>
      <c r="J273" s="143">
        <f>J274+J275+J276</f>
        <v>3167.0710000000004</v>
      </c>
      <c r="K273" s="158">
        <f t="shared" ref="K273:K281" si="31">J273-I273</f>
        <v>-14.128999999999451</v>
      </c>
      <c r="L273" s="143">
        <f t="shared" ref="L273:L281" si="32">J273/I273*100</f>
        <v>99.555859424116704</v>
      </c>
      <c r="M273" s="87"/>
    </row>
    <row r="274" spans="1:13" ht="47.25" x14ac:dyDescent="0.2">
      <c r="A274" s="262"/>
      <c r="B274" s="227" t="s">
        <v>21</v>
      </c>
      <c r="C274" s="5">
        <v>905</v>
      </c>
      <c r="D274" s="1" t="s">
        <v>14</v>
      </c>
      <c r="E274" s="1" t="s">
        <v>19</v>
      </c>
      <c r="F274" s="1" t="s">
        <v>216</v>
      </c>
      <c r="G274" s="2" t="s">
        <v>22</v>
      </c>
      <c r="H274" s="37">
        <v>2470.1999999999998</v>
      </c>
      <c r="I274" s="127">
        <v>2730.1</v>
      </c>
      <c r="J274" s="143">
        <v>2721.6860000000001</v>
      </c>
      <c r="K274" s="158">
        <f t="shared" si="31"/>
        <v>-8.4139999999997599</v>
      </c>
      <c r="L274" s="143">
        <f t="shared" si="32"/>
        <v>99.691806160946498</v>
      </c>
      <c r="M274" s="87"/>
    </row>
    <row r="275" spans="1:13" ht="15.75" x14ac:dyDescent="0.2">
      <c r="A275" s="262"/>
      <c r="B275" s="227" t="s">
        <v>199</v>
      </c>
      <c r="C275" s="8">
        <v>905</v>
      </c>
      <c r="D275" s="13" t="s">
        <v>14</v>
      </c>
      <c r="E275" s="13" t="s">
        <v>19</v>
      </c>
      <c r="F275" s="13" t="s">
        <v>216</v>
      </c>
      <c r="G275" s="14" t="s">
        <v>12</v>
      </c>
      <c r="H275" s="37">
        <v>262.8</v>
      </c>
      <c r="I275" s="128">
        <v>433.2</v>
      </c>
      <c r="J275" s="144">
        <v>427.83499999999998</v>
      </c>
      <c r="K275" s="159">
        <f t="shared" si="31"/>
        <v>-5.3650000000000091</v>
      </c>
      <c r="L275" s="144">
        <f t="shared" si="32"/>
        <v>98.761542012927052</v>
      </c>
      <c r="M275" s="87"/>
    </row>
    <row r="276" spans="1:13" ht="15.75" x14ac:dyDescent="0.2">
      <c r="A276" s="262"/>
      <c r="B276" s="265" t="s">
        <v>23</v>
      </c>
      <c r="C276" s="18">
        <v>905</v>
      </c>
      <c r="D276" s="18" t="s">
        <v>14</v>
      </c>
      <c r="E276" s="18" t="s">
        <v>19</v>
      </c>
      <c r="F276" s="18" t="s">
        <v>216</v>
      </c>
      <c r="G276" s="19" t="s">
        <v>24</v>
      </c>
      <c r="H276" s="104">
        <v>4.8</v>
      </c>
      <c r="I276" s="52">
        <v>17.899999999999999</v>
      </c>
      <c r="J276" s="123">
        <v>17.55</v>
      </c>
      <c r="K276" s="52">
        <f t="shared" si="31"/>
        <v>-0.34999999999999787</v>
      </c>
      <c r="L276" s="123">
        <f t="shared" si="32"/>
        <v>98.044692737430182</v>
      </c>
      <c r="M276" s="87"/>
    </row>
    <row r="277" spans="1:13" s="171" customFormat="1" ht="31.5" x14ac:dyDescent="0.2">
      <c r="A277" s="262"/>
      <c r="B277" s="227" t="s">
        <v>326</v>
      </c>
      <c r="C277" s="18">
        <v>905</v>
      </c>
      <c r="D277" s="20" t="s">
        <v>14</v>
      </c>
      <c r="E277" s="20" t="s">
        <v>19</v>
      </c>
      <c r="F277" s="18" t="s">
        <v>327</v>
      </c>
      <c r="G277" s="19"/>
      <c r="H277" s="52">
        <f>H278</f>
        <v>6163.5</v>
      </c>
      <c r="I277" s="52">
        <f>I278</f>
        <v>7415.4000000000005</v>
      </c>
      <c r="J277" s="123">
        <f>J278</f>
        <v>7323.0659999999998</v>
      </c>
      <c r="K277" s="52">
        <f t="shared" si="31"/>
        <v>-92.334000000000742</v>
      </c>
      <c r="L277" s="123">
        <f t="shared" si="32"/>
        <v>98.7548345335383</v>
      </c>
      <c r="M277" s="87"/>
    </row>
    <row r="278" spans="1:13" s="47" customFormat="1" ht="15.75" x14ac:dyDescent="0.2">
      <c r="A278" s="243"/>
      <c r="B278" s="230" t="s">
        <v>355</v>
      </c>
      <c r="C278" s="18">
        <v>905</v>
      </c>
      <c r="D278" s="20" t="s">
        <v>14</v>
      </c>
      <c r="E278" s="20" t="s">
        <v>19</v>
      </c>
      <c r="F278" s="18" t="s">
        <v>217</v>
      </c>
      <c r="G278" s="19"/>
      <c r="H278" s="41">
        <f>H279+H280+H281</f>
        <v>6163.5</v>
      </c>
      <c r="I278" s="52">
        <f>I279+I280+I281</f>
        <v>7415.4000000000005</v>
      </c>
      <c r="J278" s="123">
        <f>J279+J280+J281</f>
        <v>7323.0659999999998</v>
      </c>
      <c r="K278" s="52">
        <f t="shared" si="31"/>
        <v>-92.334000000000742</v>
      </c>
      <c r="L278" s="123">
        <f t="shared" si="32"/>
        <v>98.7548345335383</v>
      </c>
      <c r="M278" s="88"/>
    </row>
    <row r="279" spans="1:13" s="47" customFormat="1" ht="47.25" x14ac:dyDescent="0.2">
      <c r="A279" s="238"/>
      <c r="B279" s="227" t="s">
        <v>21</v>
      </c>
      <c r="C279" s="18">
        <v>905</v>
      </c>
      <c r="D279" s="20" t="s">
        <v>14</v>
      </c>
      <c r="E279" s="20" t="s">
        <v>19</v>
      </c>
      <c r="F279" s="18" t="s">
        <v>217</v>
      </c>
      <c r="G279" s="19">
        <v>100</v>
      </c>
      <c r="H279" s="41">
        <v>5620.3</v>
      </c>
      <c r="I279" s="52">
        <v>5788.6</v>
      </c>
      <c r="J279" s="123">
        <v>5757.924</v>
      </c>
      <c r="K279" s="52">
        <f t="shared" si="31"/>
        <v>-30.676000000000386</v>
      </c>
      <c r="L279" s="123">
        <f t="shared" si="32"/>
        <v>99.470061845696705</v>
      </c>
      <c r="M279" s="88"/>
    </row>
    <row r="280" spans="1:13" s="47" customFormat="1" ht="15.75" x14ac:dyDescent="0.2">
      <c r="A280" s="238"/>
      <c r="B280" s="227" t="s">
        <v>199</v>
      </c>
      <c r="C280" s="18">
        <v>905</v>
      </c>
      <c r="D280" s="20" t="s">
        <v>14</v>
      </c>
      <c r="E280" s="20" t="s">
        <v>19</v>
      </c>
      <c r="F280" s="18" t="s">
        <v>217</v>
      </c>
      <c r="G280" s="19">
        <v>200</v>
      </c>
      <c r="H280" s="41">
        <v>538</v>
      </c>
      <c r="I280" s="52">
        <v>1622.99</v>
      </c>
      <c r="J280" s="123">
        <v>1561.3330000000001</v>
      </c>
      <c r="K280" s="52">
        <f t="shared" si="31"/>
        <v>-61.656999999999925</v>
      </c>
      <c r="L280" s="123">
        <f t="shared" si="32"/>
        <v>96.201024035884387</v>
      </c>
      <c r="M280" s="88"/>
    </row>
    <row r="281" spans="1:13" s="47" customFormat="1" ht="15.75" x14ac:dyDescent="0.2">
      <c r="A281" s="241"/>
      <c r="B281" s="265" t="s">
        <v>23</v>
      </c>
      <c r="C281" s="18">
        <v>905</v>
      </c>
      <c r="D281" s="20" t="s">
        <v>14</v>
      </c>
      <c r="E281" s="20" t="s">
        <v>19</v>
      </c>
      <c r="F281" s="18" t="s">
        <v>217</v>
      </c>
      <c r="G281" s="19">
        <v>800</v>
      </c>
      <c r="H281" s="41">
        <v>5.2</v>
      </c>
      <c r="I281" s="52">
        <v>3.81</v>
      </c>
      <c r="J281" s="123">
        <v>3.8090000000000002</v>
      </c>
      <c r="K281" s="52">
        <f t="shared" si="31"/>
        <v>-9.9999999999988987E-4</v>
      </c>
      <c r="L281" s="123">
        <f t="shared" si="32"/>
        <v>99.973753280839901</v>
      </c>
      <c r="M281" s="88"/>
    </row>
    <row r="282" spans="1:13" s="47" customFormat="1" ht="31.5" x14ac:dyDescent="0.2">
      <c r="A282" s="241"/>
      <c r="B282" s="227" t="s">
        <v>328</v>
      </c>
      <c r="C282" s="18">
        <v>905</v>
      </c>
      <c r="D282" s="20" t="s">
        <v>14</v>
      </c>
      <c r="E282" s="20" t="s">
        <v>19</v>
      </c>
      <c r="F282" s="18" t="s">
        <v>330</v>
      </c>
      <c r="G282" s="19"/>
      <c r="H282" s="41">
        <f>H283</f>
        <v>1141.5000000000002</v>
      </c>
      <c r="I282" s="52">
        <f>I283</f>
        <v>1216.2999999999997</v>
      </c>
      <c r="J282" s="123">
        <f>J283</f>
        <v>1213.6229999999998</v>
      </c>
      <c r="K282" s="52">
        <f t="shared" ref="K282:K289" si="33">J282-I282</f>
        <v>-2.6769999999999072</v>
      </c>
      <c r="L282" s="123">
        <f t="shared" ref="L282:L289" si="34">J282/I282*100</f>
        <v>99.779906273123416</v>
      </c>
      <c r="M282" s="88"/>
    </row>
    <row r="283" spans="1:13" s="47" customFormat="1" ht="15.75" x14ac:dyDescent="0.2">
      <c r="A283" s="234" t="s">
        <v>0</v>
      </c>
      <c r="B283" s="227" t="s">
        <v>329</v>
      </c>
      <c r="C283" s="18">
        <v>905</v>
      </c>
      <c r="D283" s="20" t="s">
        <v>14</v>
      </c>
      <c r="E283" s="20" t="s">
        <v>19</v>
      </c>
      <c r="F283" s="18" t="s">
        <v>218</v>
      </c>
      <c r="G283" s="19"/>
      <c r="H283" s="41">
        <f>H284+H285+H286</f>
        <v>1141.5000000000002</v>
      </c>
      <c r="I283" s="52">
        <f>I284+I285+I286</f>
        <v>1216.2999999999997</v>
      </c>
      <c r="J283" s="123">
        <f>J284+J285+J286</f>
        <v>1213.6229999999998</v>
      </c>
      <c r="K283" s="52">
        <f t="shared" si="33"/>
        <v>-2.6769999999999072</v>
      </c>
      <c r="L283" s="123">
        <f t="shared" si="34"/>
        <v>99.779906273123416</v>
      </c>
      <c r="M283" s="88"/>
    </row>
    <row r="284" spans="1:13" s="47" customFormat="1" ht="47.25" x14ac:dyDescent="0.2">
      <c r="A284" s="241" t="s">
        <v>0</v>
      </c>
      <c r="B284" s="227" t="s">
        <v>21</v>
      </c>
      <c r="C284" s="18">
        <v>905</v>
      </c>
      <c r="D284" s="20" t="s">
        <v>14</v>
      </c>
      <c r="E284" s="20" t="s">
        <v>19</v>
      </c>
      <c r="F284" s="18" t="s">
        <v>218</v>
      </c>
      <c r="G284" s="19">
        <v>100</v>
      </c>
      <c r="H284" s="41">
        <v>1062.2</v>
      </c>
      <c r="I284" s="52">
        <v>1166.5999999999999</v>
      </c>
      <c r="J284" s="123">
        <v>1166.5989999999999</v>
      </c>
      <c r="K284" s="52">
        <f t="shared" si="33"/>
        <v>-9.9999999997635314E-4</v>
      </c>
      <c r="L284" s="123">
        <f t="shared" si="34"/>
        <v>99.999914280816043</v>
      </c>
      <c r="M284" s="88"/>
    </row>
    <row r="285" spans="1:13" ht="15.75" x14ac:dyDescent="0.2">
      <c r="A285" s="256"/>
      <c r="B285" s="227" t="s">
        <v>199</v>
      </c>
      <c r="C285" s="18">
        <v>905</v>
      </c>
      <c r="D285" s="20" t="s">
        <v>14</v>
      </c>
      <c r="E285" s="20" t="s">
        <v>19</v>
      </c>
      <c r="F285" s="18" t="s">
        <v>218</v>
      </c>
      <c r="G285" s="19">
        <v>200</v>
      </c>
      <c r="H285" s="41">
        <v>77.900000000000006</v>
      </c>
      <c r="I285" s="52">
        <v>48.58</v>
      </c>
      <c r="J285" s="123">
        <v>45.905999999999999</v>
      </c>
      <c r="K285" s="52">
        <f t="shared" si="33"/>
        <v>-2.6739999999999995</v>
      </c>
      <c r="L285" s="123">
        <f t="shared" si="34"/>
        <v>94.495677233429404</v>
      </c>
      <c r="M285" s="87"/>
    </row>
    <row r="286" spans="1:13" ht="15.75" x14ac:dyDescent="0.2">
      <c r="A286" s="256"/>
      <c r="B286" s="265" t="s">
        <v>23</v>
      </c>
      <c r="C286" s="18">
        <v>905</v>
      </c>
      <c r="D286" s="20" t="s">
        <v>14</v>
      </c>
      <c r="E286" s="20" t="s">
        <v>19</v>
      </c>
      <c r="F286" s="18" t="s">
        <v>218</v>
      </c>
      <c r="G286" s="19">
        <v>800</v>
      </c>
      <c r="H286" s="41">
        <v>1.4</v>
      </c>
      <c r="I286" s="52">
        <v>1.1200000000000001</v>
      </c>
      <c r="J286" s="123">
        <v>1.1180000000000001</v>
      </c>
      <c r="K286" s="52">
        <f t="shared" si="33"/>
        <v>-2.0000000000000018E-3</v>
      </c>
      <c r="L286" s="123">
        <f t="shared" si="34"/>
        <v>99.821428571428569</v>
      </c>
      <c r="M286" s="87"/>
    </row>
    <row r="287" spans="1:13" s="218" customFormat="1" ht="31.5" x14ac:dyDescent="0.2">
      <c r="A287" s="256"/>
      <c r="B287" s="9" t="s">
        <v>438</v>
      </c>
      <c r="C287" s="18">
        <v>905</v>
      </c>
      <c r="D287" s="20" t="s">
        <v>14</v>
      </c>
      <c r="E287" s="20" t="s">
        <v>19</v>
      </c>
      <c r="F287" s="18" t="s">
        <v>437</v>
      </c>
      <c r="G287" s="19"/>
      <c r="H287" s="87"/>
      <c r="I287" s="52">
        <f>I288</f>
        <v>94</v>
      </c>
      <c r="J287" s="123">
        <f>J288</f>
        <v>94</v>
      </c>
      <c r="K287" s="52">
        <f>J287-I287</f>
        <v>0</v>
      </c>
      <c r="L287" s="123">
        <f>J287/I287*100</f>
        <v>100</v>
      </c>
      <c r="M287" s="87"/>
    </row>
    <row r="288" spans="1:13" s="218" customFormat="1" ht="15.75" x14ac:dyDescent="0.2">
      <c r="A288" s="256"/>
      <c r="B288" s="227" t="s">
        <v>199</v>
      </c>
      <c r="C288" s="18">
        <v>905</v>
      </c>
      <c r="D288" s="20" t="s">
        <v>14</v>
      </c>
      <c r="E288" s="20" t="s">
        <v>19</v>
      </c>
      <c r="F288" s="18" t="s">
        <v>437</v>
      </c>
      <c r="G288" s="19">
        <v>200</v>
      </c>
      <c r="H288" s="87"/>
      <c r="I288" s="52">
        <v>94</v>
      </c>
      <c r="J288" s="123">
        <v>94</v>
      </c>
      <c r="K288" s="52">
        <f>J288-I288</f>
        <v>0</v>
      </c>
      <c r="L288" s="123">
        <f>J288/I288*100</f>
        <v>100</v>
      </c>
      <c r="M288" s="87"/>
    </row>
    <row r="289" spans="1:13" ht="15.75" x14ac:dyDescent="0.2">
      <c r="A289" s="256"/>
      <c r="B289" s="277" t="s">
        <v>31</v>
      </c>
      <c r="C289" s="105">
        <v>905</v>
      </c>
      <c r="D289" s="102" t="s">
        <v>14</v>
      </c>
      <c r="E289" s="102" t="s">
        <v>19</v>
      </c>
      <c r="F289" s="102" t="s">
        <v>155</v>
      </c>
      <c r="G289" s="19"/>
      <c r="H289" s="87"/>
      <c r="I289" s="52">
        <f>I290+I292</f>
        <v>497.2</v>
      </c>
      <c r="J289" s="52">
        <f>J290+J292</f>
        <v>496.613</v>
      </c>
      <c r="K289" s="52">
        <f t="shared" si="33"/>
        <v>-0.58699999999998909</v>
      </c>
      <c r="L289" s="52">
        <f t="shared" si="34"/>
        <v>99.881938857602577</v>
      </c>
      <c r="M289" s="87"/>
    </row>
    <row r="290" spans="1:13" ht="47.25" x14ac:dyDescent="0.2">
      <c r="A290" s="256"/>
      <c r="B290" s="226" t="s">
        <v>351</v>
      </c>
      <c r="C290" s="105">
        <v>905</v>
      </c>
      <c r="D290" s="102" t="s">
        <v>14</v>
      </c>
      <c r="E290" s="102" t="s">
        <v>19</v>
      </c>
      <c r="F290" s="102" t="s">
        <v>350</v>
      </c>
      <c r="G290" s="103"/>
      <c r="H290" s="39">
        <v>0</v>
      </c>
      <c r="I290" s="134">
        <f>I291</f>
        <v>103</v>
      </c>
      <c r="J290" s="150">
        <f>J291</f>
        <v>102.413</v>
      </c>
      <c r="K290" s="165">
        <f t="shared" si="27"/>
        <v>-0.5870000000000033</v>
      </c>
      <c r="L290" s="150">
        <f t="shared" si="28"/>
        <v>99.430097087378627</v>
      </c>
      <c r="M290" s="87"/>
    </row>
    <row r="291" spans="1:13" ht="15.75" x14ac:dyDescent="0.2">
      <c r="A291" s="263"/>
      <c r="B291" s="227" t="s">
        <v>199</v>
      </c>
      <c r="C291" s="46">
        <v>905</v>
      </c>
      <c r="D291" s="16" t="s">
        <v>14</v>
      </c>
      <c r="E291" s="16" t="s">
        <v>19</v>
      </c>
      <c r="F291" s="102" t="s">
        <v>350</v>
      </c>
      <c r="G291" s="25">
        <v>200</v>
      </c>
      <c r="H291" s="39">
        <v>0</v>
      </c>
      <c r="I291" s="130">
        <v>103</v>
      </c>
      <c r="J291" s="145">
        <v>102.413</v>
      </c>
      <c r="K291" s="160">
        <f t="shared" si="27"/>
        <v>-0.5870000000000033</v>
      </c>
      <c r="L291" s="145">
        <f t="shared" si="28"/>
        <v>99.430097087378627</v>
      </c>
      <c r="M291" s="87"/>
    </row>
    <row r="292" spans="1:13" ht="31.5" x14ac:dyDescent="0.2">
      <c r="A292" s="256"/>
      <c r="B292" s="244" t="s">
        <v>90</v>
      </c>
      <c r="C292" s="46">
        <v>905</v>
      </c>
      <c r="D292" s="16" t="s">
        <v>14</v>
      </c>
      <c r="E292" s="16" t="s">
        <v>19</v>
      </c>
      <c r="F292" s="13" t="s">
        <v>262</v>
      </c>
      <c r="G292" s="14"/>
      <c r="H292" s="40"/>
      <c r="I292" s="128">
        <f>I293</f>
        <v>394.2</v>
      </c>
      <c r="J292" s="144">
        <f>J293</f>
        <v>394.2</v>
      </c>
      <c r="K292" s="159">
        <f>J292-I292</f>
        <v>0</v>
      </c>
      <c r="L292" s="144">
        <f>J292/I292*100</f>
        <v>100</v>
      </c>
      <c r="M292" s="87"/>
    </row>
    <row r="293" spans="1:13" ht="47.25" x14ac:dyDescent="0.2">
      <c r="A293" s="263"/>
      <c r="B293" s="227" t="s">
        <v>21</v>
      </c>
      <c r="C293" s="46">
        <v>905</v>
      </c>
      <c r="D293" s="16" t="s">
        <v>14</v>
      </c>
      <c r="E293" s="16" t="s">
        <v>19</v>
      </c>
      <c r="F293" s="13" t="s">
        <v>262</v>
      </c>
      <c r="G293" s="35">
        <v>100</v>
      </c>
      <c r="H293" s="44"/>
      <c r="I293" s="136">
        <v>394.2</v>
      </c>
      <c r="J293" s="151">
        <v>394.2</v>
      </c>
      <c r="K293" s="135">
        <f>J293-I293</f>
        <v>0</v>
      </c>
      <c r="L293" s="151">
        <f>J293/I293*100</f>
        <v>100</v>
      </c>
      <c r="M293" s="87"/>
    </row>
    <row r="294" spans="1:13" s="47" customFormat="1" ht="15.75" x14ac:dyDescent="0.2">
      <c r="A294" s="234" t="s">
        <v>0</v>
      </c>
      <c r="B294" s="227" t="s">
        <v>356</v>
      </c>
      <c r="C294" s="46">
        <v>905</v>
      </c>
      <c r="D294" s="16" t="s">
        <v>10</v>
      </c>
      <c r="E294" s="16" t="s">
        <v>0</v>
      </c>
      <c r="F294" s="16" t="s">
        <v>0</v>
      </c>
      <c r="G294" s="25" t="s">
        <v>0</v>
      </c>
      <c r="H294" s="39">
        <f>H295</f>
        <v>0</v>
      </c>
      <c r="I294" s="129">
        <f>I295</f>
        <v>13572.343000000001</v>
      </c>
      <c r="J294" s="145">
        <f>J295</f>
        <v>13565.343000000001</v>
      </c>
      <c r="K294" s="160">
        <f t="shared" si="27"/>
        <v>-7</v>
      </c>
      <c r="L294" s="145">
        <f t="shared" si="28"/>
        <v>99.948424527732612</v>
      </c>
      <c r="M294" s="88"/>
    </row>
    <row r="295" spans="1:13" s="47" customFormat="1" ht="15.75" x14ac:dyDescent="0.2">
      <c r="A295" s="234" t="s">
        <v>0</v>
      </c>
      <c r="B295" s="232" t="s">
        <v>44</v>
      </c>
      <c r="C295" s="98">
        <v>905</v>
      </c>
      <c r="D295" s="58" t="s">
        <v>10</v>
      </c>
      <c r="E295" s="58" t="s">
        <v>9</v>
      </c>
      <c r="F295" s="58" t="s">
        <v>0</v>
      </c>
      <c r="G295" s="60" t="s">
        <v>0</v>
      </c>
      <c r="H295" s="61">
        <f>H296+H301+H303+H305+H307</f>
        <v>0</v>
      </c>
      <c r="I295" s="133">
        <f>I296+I301+I303+I305+I307</f>
        <v>13572.343000000001</v>
      </c>
      <c r="J295" s="149">
        <f>J296+J300</f>
        <v>13565.343000000001</v>
      </c>
      <c r="K295" s="164">
        <f t="shared" si="27"/>
        <v>-7</v>
      </c>
      <c r="L295" s="149">
        <f t="shared" si="28"/>
        <v>99.948424527732612</v>
      </c>
      <c r="M295" s="88"/>
    </row>
    <row r="296" spans="1:13" s="47" customFormat="1" ht="15.75" x14ac:dyDescent="0.2">
      <c r="A296" s="237"/>
      <c r="B296" s="193" t="s">
        <v>136</v>
      </c>
      <c r="C296" s="194">
        <v>905</v>
      </c>
      <c r="D296" s="195">
        <v>10</v>
      </c>
      <c r="E296" s="195" t="s">
        <v>9</v>
      </c>
      <c r="F296" s="195" t="s">
        <v>193</v>
      </c>
      <c r="G296" s="196"/>
      <c r="H296" s="197">
        <f t="shared" ref="H296:I298" si="35">H297</f>
        <v>0</v>
      </c>
      <c r="I296" s="198">
        <f t="shared" si="35"/>
        <v>308.42099999999999</v>
      </c>
      <c r="J296" s="122">
        <f>J297</f>
        <v>308.42099999999999</v>
      </c>
      <c r="K296" s="120">
        <f t="shared" si="27"/>
        <v>0</v>
      </c>
      <c r="L296" s="122">
        <f t="shared" si="28"/>
        <v>100</v>
      </c>
      <c r="M296" s="88"/>
    </row>
    <row r="297" spans="1:13" s="47" customFormat="1" ht="15.75" x14ac:dyDescent="0.2">
      <c r="A297" s="243"/>
      <c r="B297" s="276" t="s">
        <v>137</v>
      </c>
      <c r="C297" s="192">
        <v>905</v>
      </c>
      <c r="D297" s="180">
        <v>10</v>
      </c>
      <c r="E297" s="180" t="s">
        <v>9</v>
      </c>
      <c r="F297" s="180" t="s">
        <v>194</v>
      </c>
      <c r="G297" s="181"/>
      <c r="H297" s="182">
        <f t="shared" si="35"/>
        <v>0</v>
      </c>
      <c r="I297" s="183">
        <f t="shared" si="35"/>
        <v>308.42099999999999</v>
      </c>
      <c r="J297" s="121">
        <f>J298</f>
        <v>308.42099999999999</v>
      </c>
      <c r="K297" s="63">
        <f t="shared" si="27"/>
        <v>0</v>
      </c>
      <c r="L297" s="121">
        <f t="shared" si="28"/>
        <v>100</v>
      </c>
      <c r="M297" s="88"/>
    </row>
    <row r="298" spans="1:13" s="47" customFormat="1" ht="47.25" x14ac:dyDescent="0.2">
      <c r="A298" s="261"/>
      <c r="B298" s="277" t="s">
        <v>264</v>
      </c>
      <c r="C298" s="105">
        <v>905</v>
      </c>
      <c r="D298" s="102">
        <v>10</v>
      </c>
      <c r="E298" s="102" t="s">
        <v>9</v>
      </c>
      <c r="F298" s="102" t="s">
        <v>263</v>
      </c>
      <c r="G298" s="103"/>
      <c r="H298" s="179">
        <f t="shared" si="35"/>
        <v>0</v>
      </c>
      <c r="I298" s="134">
        <f t="shared" si="35"/>
        <v>308.42099999999999</v>
      </c>
      <c r="J298" s="150">
        <f>J299</f>
        <v>308.42099999999999</v>
      </c>
      <c r="K298" s="165">
        <f t="shared" si="27"/>
        <v>0</v>
      </c>
      <c r="L298" s="150">
        <f t="shared" si="28"/>
        <v>100</v>
      </c>
      <c r="M298" s="88"/>
    </row>
    <row r="299" spans="1:13" s="47" customFormat="1" ht="15.75" x14ac:dyDescent="0.2">
      <c r="A299" s="234"/>
      <c r="B299" s="231" t="s">
        <v>17</v>
      </c>
      <c r="C299" s="46">
        <v>905</v>
      </c>
      <c r="D299" s="16" t="s">
        <v>10</v>
      </c>
      <c r="E299" s="16" t="s">
        <v>9</v>
      </c>
      <c r="F299" s="16" t="s">
        <v>263</v>
      </c>
      <c r="G299" s="25">
        <v>300</v>
      </c>
      <c r="H299" s="39">
        <v>0</v>
      </c>
      <c r="I299" s="130">
        <v>308.42099999999999</v>
      </c>
      <c r="J299" s="145">
        <v>308.42099999999999</v>
      </c>
      <c r="K299" s="160">
        <f t="shared" si="27"/>
        <v>0</v>
      </c>
      <c r="L299" s="145">
        <f t="shared" si="28"/>
        <v>100</v>
      </c>
      <c r="M299" s="88"/>
    </row>
    <row r="300" spans="1:13" s="47" customFormat="1" ht="15.75" x14ac:dyDescent="0.2">
      <c r="A300" s="234"/>
      <c r="B300" s="231" t="s">
        <v>31</v>
      </c>
      <c r="C300" s="16">
        <v>905</v>
      </c>
      <c r="D300" s="17" t="s">
        <v>10</v>
      </c>
      <c r="E300" s="17" t="s">
        <v>9</v>
      </c>
      <c r="F300" s="16" t="s">
        <v>155</v>
      </c>
      <c r="G300" s="25"/>
      <c r="H300" s="39">
        <f>H301+H303+H305+H307</f>
        <v>0</v>
      </c>
      <c r="I300" s="129">
        <f>I301+I303+I305+I307</f>
        <v>13263.922</v>
      </c>
      <c r="J300" s="145">
        <f>J301+J303+J305+J307</f>
        <v>13256.922</v>
      </c>
      <c r="K300" s="160">
        <f t="shared" si="27"/>
        <v>-7</v>
      </c>
      <c r="L300" s="145">
        <f t="shared" si="28"/>
        <v>99.947225262633481</v>
      </c>
      <c r="M300" s="88"/>
    </row>
    <row r="301" spans="1:13" s="47" customFormat="1" ht="31.5" x14ac:dyDescent="0.2">
      <c r="A301" s="241" t="s">
        <v>0</v>
      </c>
      <c r="B301" s="231" t="s">
        <v>91</v>
      </c>
      <c r="C301" s="46">
        <v>905</v>
      </c>
      <c r="D301" s="16" t="s">
        <v>10</v>
      </c>
      <c r="E301" s="16" t="s">
        <v>9</v>
      </c>
      <c r="F301" s="16" t="s">
        <v>287</v>
      </c>
      <c r="G301" s="25" t="s">
        <v>0</v>
      </c>
      <c r="H301" s="39">
        <f>H302</f>
        <v>0</v>
      </c>
      <c r="I301" s="129">
        <f>I302</f>
        <v>3576.5709999999999</v>
      </c>
      <c r="J301" s="145">
        <f>J302</f>
        <v>3576.5709999999999</v>
      </c>
      <c r="K301" s="160">
        <f t="shared" si="27"/>
        <v>0</v>
      </c>
      <c r="L301" s="145">
        <f t="shared" si="28"/>
        <v>100</v>
      </c>
      <c r="M301" s="88"/>
    </row>
    <row r="302" spans="1:13" s="47" customFormat="1" ht="15.75" x14ac:dyDescent="0.2">
      <c r="A302" s="234" t="s">
        <v>0</v>
      </c>
      <c r="B302" s="227" t="s">
        <v>199</v>
      </c>
      <c r="C302" s="46">
        <v>905</v>
      </c>
      <c r="D302" s="16" t="s">
        <v>10</v>
      </c>
      <c r="E302" s="16" t="s">
        <v>9</v>
      </c>
      <c r="F302" s="16" t="s">
        <v>287</v>
      </c>
      <c r="G302" s="25">
        <v>200</v>
      </c>
      <c r="H302" s="39">
        <v>0</v>
      </c>
      <c r="I302" s="130">
        <v>3576.5709999999999</v>
      </c>
      <c r="J302" s="145">
        <v>3576.5709999999999</v>
      </c>
      <c r="K302" s="160">
        <f t="shared" si="27"/>
        <v>0</v>
      </c>
      <c r="L302" s="145">
        <f t="shared" si="28"/>
        <v>100</v>
      </c>
      <c r="M302" s="88"/>
    </row>
    <row r="303" spans="1:13" s="47" customFormat="1" ht="48.75" customHeight="1" x14ac:dyDescent="0.2">
      <c r="A303" s="241" t="s">
        <v>0</v>
      </c>
      <c r="B303" s="231" t="s">
        <v>266</v>
      </c>
      <c r="C303" s="46">
        <v>905</v>
      </c>
      <c r="D303" s="16" t="s">
        <v>10</v>
      </c>
      <c r="E303" s="16" t="s">
        <v>9</v>
      </c>
      <c r="F303" s="16" t="s">
        <v>288</v>
      </c>
      <c r="G303" s="25" t="s">
        <v>0</v>
      </c>
      <c r="H303" s="39">
        <f>H304</f>
        <v>0</v>
      </c>
      <c r="I303" s="129">
        <f>I304</f>
        <v>9473.3510000000006</v>
      </c>
      <c r="J303" s="145">
        <f>J304</f>
        <v>9473.3510000000006</v>
      </c>
      <c r="K303" s="160">
        <f t="shared" si="27"/>
        <v>0</v>
      </c>
      <c r="L303" s="145">
        <f t="shared" si="28"/>
        <v>100</v>
      </c>
      <c r="M303" s="88"/>
    </row>
    <row r="304" spans="1:13" s="47" customFormat="1" ht="15.75" x14ac:dyDescent="0.2">
      <c r="A304" s="234" t="s">
        <v>0</v>
      </c>
      <c r="B304" s="231" t="s">
        <v>17</v>
      </c>
      <c r="C304" s="46">
        <v>905</v>
      </c>
      <c r="D304" s="16" t="s">
        <v>10</v>
      </c>
      <c r="E304" s="16" t="s">
        <v>9</v>
      </c>
      <c r="F304" s="16" t="s">
        <v>288</v>
      </c>
      <c r="G304" s="25">
        <v>300</v>
      </c>
      <c r="H304" s="39">
        <v>0</v>
      </c>
      <c r="I304" s="130">
        <v>9473.3510000000006</v>
      </c>
      <c r="J304" s="145">
        <v>9473.3510000000006</v>
      </c>
      <c r="K304" s="160">
        <f t="shared" si="27"/>
        <v>0</v>
      </c>
      <c r="L304" s="145">
        <f t="shared" si="28"/>
        <v>100</v>
      </c>
      <c r="M304" s="88"/>
    </row>
    <row r="305" spans="1:13" s="47" customFormat="1" ht="31.5" x14ac:dyDescent="0.2">
      <c r="A305" s="234" t="s">
        <v>0</v>
      </c>
      <c r="B305" s="231" t="s">
        <v>265</v>
      </c>
      <c r="C305" s="46">
        <v>905</v>
      </c>
      <c r="D305" s="16" t="s">
        <v>10</v>
      </c>
      <c r="E305" s="16" t="s">
        <v>9</v>
      </c>
      <c r="F305" s="16" t="s">
        <v>289</v>
      </c>
      <c r="G305" s="25" t="s">
        <v>0</v>
      </c>
      <c r="H305" s="39">
        <f>H306</f>
        <v>0</v>
      </c>
      <c r="I305" s="129">
        <f>I306</f>
        <v>34</v>
      </c>
      <c r="J305" s="145">
        <f>J306</f>
        <v>27</v>
      </c>
      <c r="K305" s="160">
        <f t="shared" si="27"/>
        <v>-7</v>
      </c>
      <c r="L305" s="145">
        <f t="shared" si="28"/>
        <v>79.411764705882348</v>
      </c>
      <c r="M305" s="88"/>
    </row>
    <row r="306" spans="1:13" s="47" customFormat="1" ht="15.75" x14ac:dyDescent="0.2">
      <c r="A306" s="234" t="s">
        <v>0</v>
      </c>
      <c r="B306" s="231" t="s">
        <v>17</v>
      </c>
      <c r="C306" s="46">
        <v>905</v>
      </c>
      <c r="D306" s="16" t="s">
        <v>10</v>
      </c>
      <c r="E306" s="16" t="s">
        <v>9</v>
      </c>
      <c r="F306" s="16" t="s">
        <v>289</v>
      </c>
      <c r="G306" s="25">
        <v>300</v>
      </c>
      <c r="H306" s="39">
        <v>0</v>
      </c>
      <c r="I306" s="129">
        <v>34</v>
      </c>
      <c r="J306" s="145">
        <v>27</v>
      </c>
      <c r="K306" s="160">
        <f t="shared" si="27"/>
        <v>-7</v>
      </c>
      <c r="L306" s="145">
        <f t="shared" si="28"/>
        <v>79.411764705882348</v>
      </c>
      <c r="M306" s="88"/>
    </row>
    <row r="307" spans="1:13" s="47" customFormat="1" ht="47.25" x14ac:dyDescent="0.2">
      <c r="A307" s="234"/>
      <c r="B307" s="231" t="s">
        <v>135</v>
      </c>
      <c r="C307" s="46">
        <v>905</v>
      </c>
      <c r="D307" s="16" t="s">
        <v>10</v>
      </c>
      <c r="E307" s="16" t="s">
        <v>9</v>
      </c>
      <c r="F307" s="16" t="s">
        <v>290</v>
      </c>
      <c r="G307" s="25"/>
      <c r="H307" s="39">
        <f>H308</f>
        <v>0</v>
      </c>
      <c r="I307" s="129">
        <f>I308</f>
        <v>180</v>
      </c>
      <c r="J307" s="145">
        <f>J308</f>
        <v>180</v>
      </c>
      <c r="K307" s="160">
        <f t="shared" si="27"/>
        <v>0</v>
      </c>
      <c r="L307" s="145">
        <f t="shared" si="28"/>
        <v>100</v>
      </c>
      <c r="M307" s="88"/>
    </row>
    <row r="308" spans="1:13" s="47" customFormat="1" ht="16.5" thickBot="1" x14ac:dyDescent="0.25">
      <c r="A308" s="237"/>
      <c r="B308" s="232" t="s">
        <v>17</v>
      </c>
      <c r="C308" s="98">
        <v>905</v>
      </c>
      <c r="D308" s="58" t="s">
        <v>10</v>
      </c>
      <c r="E308" s="58" t="s">
        <v>9</v>
      </c>
      <c r="F308" s="58" t="s">
        <v>290</v>
      </c>
      <c r="G308" s="60">
        <v>300</v>
      </c>
      <c r="H308" s="61">
        <v>0</v>
      </c>
      <c r="I308" s="133">
        <v>180</v>
      </c>
      <c r="J308" s="149">
        <v>180</v>
      </c>
      <c r="K308" s="164">
        <f t="shared" si="27"/>
        <v>0</v>
      </c>
      <c r="L308" s="149">
        <f t="shared" si="28"/>
        <v>100</v>
      </c>
      <c r="M308" s="88"/>
    </row>
    <row r="309" spans="1:13" ht="16.5" thickBot="1" x14ac:dyDescent="0.25">
      <c r="A309" s="254">
        <v>5</v>
      </c>
      <c r="B309" s="228" t="s">
        <v>92</v>
      </c>
      <c r="C309" s="106">
        <v>906</v>
      </c>
      <c r="D309" s="106" t="s">
        <v>0</v>
      </c>
      <c r="E309" s="106" t="s">
        <v>0</v>
      </c>
      <c r="F309" s="106" t="s">
        <v>0</v>
      </c>
      <c r="G309" s="107" t="s">
        <v>0</v>
      </c>
      <c r="H309" s="36">
        <f t="shared" ref="H309:I312" si="36">H310</f>
        <v>1542.3</v>
      </c>
      <c r="I309" s="125">
        <f t="shared" si="36"/>
        <v>1571.1999999999998</v>
      </c>
      <c r="J309" s="141">
        <f>J310</f>
        <v>1562.0099999999998</v>
      </c>
      <c r="K309" s="156">
        <f t="shared" si="27"/>
        <v>-9.1900000000000546</v>
      </c>
      <c r="L309" s="141">
        <f t="shared" si="28"/>
        <v>99.415096741344186</v>
      </c>
      <c r="M309" s="86"/>
    </row>
    <row r="310" spans="1:13" ht="15.75" x14ac:dyDescent="0.2">
      <c r="A310" s="235"/>
      <c r="B310" s="226" t="s">
        <v>38</v>
      </c>
      <c r="C310" s="49">
        <v>906</v>
      </c>
      <c r="D310" s="49" t="s">
        <v>20</v>
      </c>
      <c r="E310" s="49" t="s">
        <v>0</v>
      </c>
      <c r="F310" s="49" t="s">
        <v>0</v>
      </c>
      <c r="G310" s="50" t="s">
        <v>0</v>
      </c>
      <c r="H310" s="51">
        <f t="shared" si="36"/>
        <v>1542.3</v>
      </c>
      <c r="I310" s="126">
        <f t="shared" si="36"/>
        <v>1571.1999999999998</v>
      </c>
      <c r="J310" s="142">
        <f>J311</f>
        <v>1562.0099999999998</v>
      </c>
      <c r="K310" s="157">
        <f t="shared" si="27"/>
        <v>-9.1900000000000546</v>
      </c>
      <c r="L310" s="142">
        <f t="shared" si="28"/>
        <v>99.415096741344186</v>
      </c>
      <c r="M310" s="87"/>
    </row>
    <row r="311" spans="1:13" ht="31.5" x14ac:dyDescent="0.2">
      <c r="A311" s="264"/>
      <c r="B311" s="227" t="s">
        <v>51</v>
      </c>
      <c r="C311" s="1">
        <v>906</v>
      </c>
      <c r="D311" s="1" t="s">
        <v>20</v>
      </c>
      <c r="E311" s="1" t="s">
        <v>27</v>
      </c>
      <c r="F311" s="1" t="s">
        <v>0</v>
      </c>
      <c r="G311" s="2" t="s">
        <v>0</v>
      </c>
      <c r="H311" s="37">
        <f t="shared" si="36"/>
        <v>1542.3</v>
      </c>
      <c r="I311" s="127">
        <f t="shared" si="36"/>
        <v>1571.1999999999998</v>
      </c>
      <c r="J311" s="143">
        <f>J312</f>
        <v>1562.0099999999998</v>
      </c>
      <c r="K311" s="158">
        <f t="shared" si="27"/>
        <v>-9.1900000000000546</v>
      </c>
      <c r="L311" s="143">
        <f t="shared" si="28"/>
        <v>99.415096741344186</v>
      </c>
      <c r="M311" s="87"/>
    </row>
    <row r="312" spans="1:13" ht="15.75" x14ac:dyDescent="0.2">
      <c r="A312" s="233"/>
      <c r="B312" s="227" t="s">
        <v>31</v>
      </c>
      <c r="C312" s="1">
        <v>906</v>
      </c>
      <c r="D312" s="1" t="s">
        <v>20</v>
      </c>
      <c r="E312" s="1" t="s">
        <v>27</v>
      </c>
      <c r="F312" s="1" t="s">
        <v>155</v>
      </c>
      <c r="G312" s="2" t="s">
        <v>0</v>
      </c>
      <c r="H312" s="37">
        <f t="shared" si="36"/>
        <v>1542.3</v>
      </c>
      <c r="I312" s="127">
        <f t="shared" si="36"/>
        <v>1571.1999999999998</v>
      </c>
      <c r="J312" s="143">
        <f>J313</f>
        <v>1562.0099999999998</v>
      </c>
      <c r="K312" s="158">
        <f t="shared" ref="K312:K386" si="37">J312-I312</f>
        <v>-9.1900000000000546</v>
      </c>
      <c r="L312" s="143">
        <f t="shared" ref="L312:L386" si="38">J312/I312*100</f>
        <v>99.415096741344186</v>
      </c>
      <c r="M312" s="87"/>
    </row>
    <row r="313" spans="1:13" ht="15.75" x14ac:dyDescent="0.2">
      <c r="A313" s="233"/>
      <c r="B313" s="271" t="s">
        <v>93</v>
      </c>
      <c r="C313" s="1">
        <v>906</v>
      </c>
      <c r="D313" s="1" t="s">
        <v>20</v>
      </c>
      <c r="E313" s="1" t="s">
        <v>27</v>
      </c>
      <c r="F313" s="1" t="s">
        <v>220</v>
      </c>
      <c r="G313" s="2" t="s">
        <v>0</v>
      </c>
      <c r="H313" s="37">
        <f>H314+H316+H320</f>
        <v>1542.3</v>
      </c>
      <c r="I313" s="127">
        <f>I314+I316+I320</f>
        <v>1571.1999999999998</v>
      </c>
      <c r="J313" s="143">
        <f>J314+J316+J320</f>
        <v>1562.0099999999998</v>
      </c>
      <c r="K313" s="158">
        <f t="shared" si="37"/>
        <v>-9.1900000000000546</v>
      </c>
      <c r="L313" s="143">
        <f t="shared" si="38"/>
        <v>99.415096741344186</v>
      </c>
      <c r="M313" s="87"/>
    </row>
    <row r="314" spans="1:13" ht="15.75" x14ac:dyDescent="0.2">
      <c r="A314" s="233"/>
      <c r="B314" s="271" t="s">
        <v>94</v>
      </c>
      <c r="C314" s="1">
        <v>906</v>
      </c>
      <c r="D314" s="1" t="s">
        <v>20</v>
      </c>
      <c r="E314" s="1" t="s">
        <v>27</v>
      </c>
      <c r="F314" s="1" t="s">
        <v>221</v>
      </c>
      <c r="G314" s="2" t="s">
        <v>0</v>
      </c>
      <c r="H314" s="37">
        <f>H315</f>
        <v>838.1</v>
      </c>
      <c r="I314" s="127">
        <f>I315</f>
        <v>735.8</v>
      </c>
      <c r="J314" s="143">
        <f>J315</f>
        <v>733.41899999999998</v>
      </c>
      <c r="K314" s="158">
        <f t="shared" si="37"/>
        <v>-2.3809999999999718</v>
      </c>
      <c r="L314" s="143">
        <f t="shared" si="38"/>
        <v>99.676406632237018</v>
      </c>
      <c r="M314" s="87"/>
    </row>
    <row r="315" spans="1:13" ht="47.25" x14ac:dyDescent="0.2">
      <c r="A315" s="233"/>
      <c r="B315" s="227" t="s">
        <v>21</v>
      </c>
      <c r="C315" s="1">
        <v>906</v>
      </c>
      <c r="D315" s="1" t="s">
        <v>20</v>
      </c>
      <c r="E315" s="1" t="s">
        <v>27</v>
      </c>
      <c r="F315" s="1" t="s">
        <v>221</v>
      </c>
      <c r="G315" s="2" t="s">
        <v>22</v>
      </c>
      <c r="H315" s="39">
        <v>838.1</v>
      </c>
      <c r="I315" s="129">
        <v>735.8</v>
      </c>
      <c r="J315" s="145">
        <v>733.41899999999998</v>
      </c>
      <c r="K315" s="160">
        <f t="shared" si="37"/>
        <v>-2.3809999999999718</v>
      </c>
      <c r="L315" s="145">
        <f t="shared" si="38"/>
        <v>99.676406632237018</v>
      </c>
      <c r="M315" s="88"/>
    </row>
    <row r="316" spans="1:13" ht="15.75" x14ac:dyDescent="0.2">
      <c r="A316" s="233"/>
      <c r="B316" s="227" t="s">
        <v>30</v>
      </c>
      <c r="C316" s="1">
        <v>906</v>
      </c>
      <c r="D316" s="1" t="s">
        <v>20</v>
      </c>
      <c r="E316" s="1" t="s">
        <v>27</v>
      </c>
      <c r="F316" s="1" t="s">
        <v>222</v>
      </c>
      <c r="G316" s="2" t="s">
        <v>0</v>
      </c>
      <c r="H316" s="37">
        <f>H317+H318+H319</f>
        <v>704.19999999999993</v>
      </c>
      <c r="I316" s="127">
        <f>I317+I318+I319</f>
        <v>424.59999999999997</v>
      </c>
      <c r="J316" s="143">
        <f>J317+J318+J319</f>
        <v>420.86599999999999</v>
      </c>
      <c r="K316" s="158">
        <f t="shared" si="37"/>
        <v>-3.7339999999999804</v>
      </c>
      <c r="L316" s="143">
        <f t="shared" si="38"/>
        <v>99.120584079133309</v>
      </c>
      <c r="M316" s="87"/>
    </row>
    <row r="317" spans="1:13" ht="47.25" x14ac:dyDescent="0.2">
      <c r="A317" s="233"/>
      <c r="B317" s="227" t="s">
        <v>21</v>
      </c>
      <c r="C317" s="1">
        <v>906</v>
      </c>
      <c r="D317" s="1" t="s">
        <v>20</v>
      </c>
      <c r="E317" s="1" t="s">
        <v>27</v>
      </c>
      <c r="F317" s="1" t="s">
        <v>222</v>
      </c>
      <c r="G317" s="2" t="s">
        <v>22</v>
      </c>
      <c r="H317" s="39">
        <v>674.9</v>
      </c>
      <c r="I317" s="129">
        <v>401.2</v>
      </c>
      <c r="J317" s="145">
        <v>397.48899999999998</v>
      </c>
      <c r="K317" s="160">
        <f t="shared" si="37"/>
        <v>-3.7110000000000127</v>
      </c>
      <c r="L317" s="145">
        <f t="shared" si="38"/>
        <v>99.075024925224326</v>
      </c>
      <c r="M317" s="88"/>
    </row>
    <row r="318" spans="1:13" ht="14.25" customHeight="1" x14ac:dyDescent="0.2">
      <c r="A318" s="233"/>
      <c r="B318" s="227" t="s">
        <v>199</v>
      </c>
      <c r="C318" s="1">
        <v>906</v>
      </c>
      <c r="D318" s="1" t="s">
        <v>20</v>
      </c>
      <c r="E318" s="1" t="s">
        <v>27</v>
      </c>
      <c r="F318" s="1" t="s">
        <v>222</v>
      </c>
      <c r="G318" s="2" t="s">
        <v>12</v>
      </c>
      <c r="H318" s="37">
        <v>28.3</v>
      </c>
      <c r="I318" s="127">
        <v>23.4</v>
      </c>
      <c r="J318" s="143">
        <v>23.376999999999999</v>
      </c>
      <c r="K318" s="158">
        <f t="shared" si="37"/>
        <v>-2.2999999999999687E-2</v>
      </c>
      <c r="L318" s="143">
        <f t="shared" si="38"/>
        <v>99.901709401709411</v>
      </c>
      <c r="M318" s="87"/>
    </row>
    <row r="319" spans="1:13" ht="0.75" hidden="1" customHeight="1" x14ac:dyDescent="0.2">
      <c r="A319" s="233"/>
      <c r="B319" s="227" t="s">
        <v>23</v>
      </c>
      <c r="C319" s="1">
        <v>906</v>
      </c>
      <c r="D319" s="1" t="s">
        <v>20</v>
      </c>
      <c r="E319" s="1" t="s">
        <v>27</v>
      </c>
      <c r="F319" s="1" t="s">
        <v>222</v>
      </c>
      <c r="G319" s="2" t="s">
        <v>24</v>
      </c>
      <c r="H319" s="37">
        <v>1</v>
      </c>
      <c r="I319" s="127">
        <v>0</v>
      </c>
      <c r="J319" s="143">
        <v>0</v>
      </c>
      <c r="K319" s="158">
        <f t="shared" si="37"/>
        <v>0</v>
      </c>
      <c r="L319" s="143" t="e">
        <f t="shared" si="38"/>
        <v>#DIV/0!</v>
      </c>
      <c r="M319" s="87"/>
    </row>
    <row r="320" spans="1:13" ht="31.5" x14ac:dyDescent="0.2">
      <c r="A320" s="233"/>
      <c r="B320" s="271" t="s">
        <v>95</v>
      </c>
      <c r="C320" s="1">
        <v>906</v>
      </c>
      <c r="D320" s="1" t="s">
        <v>20</v>
      </c>
      <c r="E320" s="1" t="s">
        <v>27</v>
      </c>
      <c r="F320" s="1" t="s">
        <v>223</v>
      </c>
      <c r="G320" s="2" t="s">
        <v>0</v>
      </c>
      <c r="H320" s="37">
        <f>H321+H322</f>
        <v>0</v>
      </c>
      <c r="I320" s="127">
        <f>I321+I322</f>
        <v>410.8</v>
      </c>
      <c r="J320" s="143">
        <f>J321+J322</f>
        <v>407.72500000000002</v>
      </c>
      <c r="K320" s="158">
        <f t="shared" si="37"/>
        <v>-3.0749999999999886</v>
      </c>
      <c r="L320" s="143">
        <f t="shared" si="38"/>
        <v>99.25146056475171</v>
      </c>
      <c r="M320" s="87"/>
    </row>
    <row r="321" spans="1:13" ht="47.25" x14ac:dyDescent="0.2">
      <c r="A321" s="233"/>
      <c r="B321" s="227" t="s">
        <v>21</v>
      </c>
      <c r="C321" s="1">
        <v>906</v>
      </c>
      <c r="D321" s="1" t="s">
        <v>20</v>
      </c>
      <c r="E321" s="1" t="s">
        <v>27</v>
      </c>
      <c r="F321" s="1" t="s">
        <v>223</v>
      </c>
      <c r="G321" s="2" t="s">
        <v>22</v>
      </c>
      <c r="H321" s="37">
        <v>0</v>
      </c>
      <c r="I321" s="127">
        <v>401.2</v>
      </c>
      <c r="J321" s="143">
        <v>398.16800000000001</v>
      </c>
      <c r="K321" s="158">
        <f t="shared" si="37"/>
        <v>-3.0319999999999823</v>
      </c>
      <c r="L321" s="143">
        <f t="shared" si="38"/>
        <v>99.244267198404785</v>
      </c>
      <c r="M321" s="87"/>
    </row>
    <row r="322" spans="1:13" ht="16.5" thickBot="1" x14ac:dyDescent="0.25">
      <c r="A322" s="236"/>
      <c r="B322" s="244" t="s">
        <v>199</v>
      </c>
      <c r="C322" s="13">
        <v>906</v>
      </c>
      <c r="D322" s="13" t="s">
        <v>20</v>
      </c>
      <c r="E322" s="13" t="s">
        <v>27</v>
      </c>
      <c r="F322" s="13" t="s">
        <v>223</v>
      </c>
      <c r="G322" s="14" t="s">
        <v>12</v>
      </c>
      <c r="H322" s="40">
        <v>0</v>
      </c>
      <c r="I322" s="128">
        <v>9.6</v>
      </c>
      <c r="J322" s="144">
        <v>9.5570000000000004</v>
      </c>
      <c r="K322" s="159">
        <f t="shared" si="37"/>
        <v>-4.2999999999999261E-2</v>
      </c>
      <c r="L322" s="144">
        <f t="shared" si="38"/>
        <v>99.552083333333343</v>
      </c>
      <c r="M322" s="87"/>
    </row>
    <row r="323" spans="1:13" ht="16.5" thickBot="1" x14ac:dyDescent="0.25">
      <c r="A323" s="254">
        <v>6</v>
      </c>
      <c r="B323" s="228" t="s">
        <v>97</v>
      </c>
      <c r="C323" s="109">
        <v>908</v>
      </c>
      <c r="D323" s="110"/>
      <c r="E323" s="110"/>
      <c r="F323" s="110"/>
      <c r="G323" s="111"/>
      <c r="H323" s="112" t="e">
        <f>H324+H379+H384+H396+H430+H446+H456+H486+H501</f>
        <v>#REF!</v>
      </c>
      <c r="I323" s="137">
        <f>I324+I379+I384+I396+I430+I446+I456+I486+I501</f>
        <v>98746.907000000007</v>
      </c>
      <c r="J323" s="152">
        <f>J324+J379+J384+J396+J430+J446+J456+J486+J501</f>
        <v>98339.698999999993</v>
      </c>
      <c r="K323" s="166">
        <f t="shared" si="37"/>
        <v>-407.20800000001327</v>
      </c>
      <c r="L323" s="152">
        <f t="shared" si="38"/>
        <v>99.587624552129</v>
      </c>
      <c r="M323" s="92"/>
    </row>
    <row r="324" spans="1:13" ht="15.75" x14ac:dyDescent="0.2">
      <c r="A324" s="235" t="s">
        <v>0</v>
      </c>
      <c r="B324" s="226" t="s">
        <v>38</v>
      </c>
      <c r="C324" s="49">
        <v>908</v>
      </c>
      <c r="D324" s="49" t="s">
        <v>20</v>
      </c>
      <c r="E324" s="49" t="s">
        <v>0</v>
      </c>
      <c r="F324" s="49" t="s">
        <v>0</v>
      </c>
      <c r="G324" s="50" t="s">
        <v>0</v>
      </c>
      <c r="H324" s="51" t="e">
        <f>H325+H330+#REF!+H346</f>
        <v>#REF!</v>
      </c>
      <c r="I324" s="126">
        <f>I325+I330+I346+I343</f>
        <v>32402.89</v>
      </c>
      <c r="J324" s="142">
        <f>J325+J330+J346+J343</f>
        <v>32069.967000000001</v>
      </c>
      <c r="K324" s="157">
        <f t="shared" si="37"/>
        <v>-332.92299999999886</v>
      </c>
      <c r="L324" s="142">
        <f t="shared" si="38"/>
        <v>98.972551522410498</v>
      </c>
      <c r="M324" s="87"/>
    </row>
    <row r="325" spans="1:13" ht="31.5" x14ac:dyDescent="0.2">
      <c r="A325" s="264"/>
      <c r="B325" s="271" t="s">
        <v>58</v>
      </c>
      <c r="C325" s="1">
        <v>908</v>
      </c>
      <c r="D325" s="1" t="s">
        <v>20</v>
      </c>
      <c r="E325" s="1" t="s">
        <v>25</v>
      </c>
      <c r="F325" s="1" t="s">
        <v>0</v>
      </c>
      <c r="G325" s="2" t="s">
        <v>0</v>
      </c>
      <c r="H325" s="37">
        <f t="shared" ref="H325:I328" si="39">H326</f>
        <v>1047.9000000000001</v>
      </c>
      <c r="I325" s="127">
        <f t="shared" si="39"/>
        <v>1089.8</v>
      </c>
      <c r="J325" s="143">
        <f>J326</f>
        <v>1087.7270000000001</v>
      </c>
      <c r="K325" s="158">
        <f t="shared" si="37"/>
        <v>-2.0729999999998654</v>
      </c>
      <c r="L325" s="143">
        <f t="shared" si="38"/>
        <v>99.809781611304842</v>
      </c>
      <c r="M325" s="87"/>
    </row>
    <row r="326" spans="1:13" ht="15.75" x14ac:dyDescent="0.2">
      <c r="A326" s="233" t="s">
        <v>0</v>
      </c>
      <c r="B326" s="227" t="s">
        <v>31</v>
      </c>
      <c r="C326" s="1">
        <v>908</v>
      </c>
      <c r="D326" s="1" t="s">
        <v>20</v>
      </c>
      <c r="E326" s="1" t="s">
        <v>25</v>
      </c>
      <c r="F326" s="1" t="s">
        <v>155</v>
      </c>
      <c r="G326" s="2" t="s">
        <v>0</v>
      </c>
      <c r="H326" s="37">
        <f t="shared" si="39"/>
        <v>1047.9000000000001</v>
      </c>
      <c r="I326" s="127">
        <f t="shared" si="39"/>
        <v>1089.8</v>
      </c>
      <c r="J326" s="143">
        <f>J327</f>
        <v>1087.7270000000001</v>
      </c>
      <c r="K326" s="158">
        <f t="shared" si="37"/>
        <v>-2.0729999999998654</v>
      </c>
      <c r="L326" s="143">
        <f t="shared" si="38"/>
        <v>99.809781611304842</v>
      </c>
      <c r="M326" s="87"/>
    </row>
    <row r="327" spans="1:13" ht="15.75" x14ac:dyDescent="0.2">
      <c r="A327" s="233" t="s">
        <v>0</v>
      </c>
      <c r="B327" s="271" t="s">
        <v>98</v>
      </c>
      <c r="C327" s="1">
        <v>908</v>
      </c>
      <c r="D327" s="1" t="s">
        <v>20</v>
      </c>
      <c r="E327" s="1" t="s">
        <v>25</v>
      </c>
      <c r="F327" s="1" t="s">
        <v>219</v>
      </c>
      <c r="G327" s="2" t="s">
        <v>0</v>
      </c>
      <c r="H327" s="37">
        <f t="shared" si="39"/>
        <v>1047.9000000000001</v>
      </c>
      <c r="I327" s="127">
        <f t="shared" si="39"/>
        <v>1089.8</v>
      </c>
      <c r="J327" s="143">
        <f>J328</f>
        <v>1087.7270000000001</v>
      </c>
      <c r="K327" s="158">
        <f t="shared" si="37"/>
        <v>-2.0729999999998654</v>
      </c>
      <c r="L327" s="143">
        <f t="shared" si="38"/>
        <v>99.809781611304842</v>
      </c>
      <c r="M327" s="87"/>
    </row>
    <row r="328" spans="1:13" ht="15.75" x14ac:dyDescent="0.2">
      <c r="A328" s="233" t="s">
        <v>0</v>
      </c>
      <c r="B328" s="271" t="s">
        <v>99</v>
      </c>
      <c r="C328" s="1">
        <v>908</v>
      </c>
      <c r="D328" s="1" t="s">
        <v>20</v>
      </c>
      <c r="E328" s="1" t="s">
        <v>25</v>
      </c>
      <c r="F328" s="1" t="s">
        <v>224</v>
      </c>
      <c r="G328" s="2" t="s">
        <v>0</v>
      </c>
      <c r="H328" s="37">
        <f t="shared" si="39"/>
        <v>1047.9000000000001</v>
      </c>
      <c r="I328" s="127">
        <f t="shared" si="39"/>
        <v>1089.8</v>
      </c>
      <c r="J328" s="143">
        <f>J329</f>
        <v>1087.7270000000001</v>
      </c>
      <c r="K328" s="158">
        <f t="shared" si="37"/>
        <v>-2.0729999999998654</v>
      </c>
      <c r="L328" s="143">
        <f t="shared" si="38"/>
        <v>99.809781611304842</v>
      </c>
      <c r="M328" s="87"/>
    </row>
    <row r="329" spans="1:13" ht="47.25" x14ac:dyDescent="0.2">
      <c r="A329" s="230" t="s">
        <v>0</v>
      </c>
      <c r="B329" s="227" t="s">
        <v>21</v>
      </c>
      <c r="C329" s="1">
        <v>908</v>
      </c>
      <c r="D329" s="1" t="s">
        <v>20</v>
      </c>
      <c r="E329" s="1" t="s">
        <v>25</v>
      </c>
      <c r="F329" s="1" t="s">
        <v>224</v>
      </c>
      <c r="G329" s="2" t="s">
        <v>22</v>
      </c>
      <c r="H329" s="37">
        <v>1047.9000000000001</v>
      </c>
      <c r="I329" s="127">
        <v>1089.8</v>
      </c>
      <c r="J329" s="143">
        <v>1087.7270000000001</v>
      </c>
      <c r="K329" s="158">
        <f t="shared" si="37"/>
        <v>-2.0729999999998654</v>
      </c>
      <c r="L329" s="143">
        <f t="shared" si="38"/>
        <v>99.809781611304842</v>
      </c>
      <c r="M329" s="87"/>
    </row>
    <row r="330" spans="1:13" ht="34.5" customHeight="1" x14ac:dyDescent="0.2">
      <c r="A330" s="230" t="s">
        <v>0</v>
      </c>
      <c r="B330" s="271" t="s">
        <v>100</v>
      </c>
      <c r="C330" s="1">
        <v>908</v>
      </c>
      <c r="D330" s="1" t="s">
        <v>20</v>
      </c>
      <c r="E330" s="1" t="s">
        <v>9</v>
      </c>
      <c r="F330" s="1" t="s">
        <v>0</v>
      </c>
      <c r="G330" s="2" t="s">
        <v>0</v>
      </c>
      <c r="H330" s="37" t="e">
        <f>H337+#REF!+H334</f>
        <v>#REF!</v>
      </c>
      <c r="I330" s="127">
        <f>I337+I334+I331</f>
        <v>26554.04</v>
      </c>
      <c r="J330" s="143">
        <f>J337+J334</f>
        <v>26232.418000000001</v>
      </c>
      <c r="K330" s="158">
        <f t="shared" si="37"/>
        <v>-321.62199999999939</v>
      </c>
      <c r="L330" s="143">
        <f t="shared" si="38"/>
        <v>98.788802005269261</v>
      </c>
      <c r="M330" s="87"/>
    </row>
    <row r="331" spans="1:13" s="172" customFormat="1" ht="34.5" hidden="1" customHeight="1" x14ac:dyDescent="0.2">
      <c r="A331" s="230"/>
      <c r="B331" s="271" t="s">
        <v>370</v>
      </c>
      <c r="C331" s="1">
        <v>908</v>
      </c>
      <c r="D331" s="1" t="s">
        <v>20</v>
      </c>
      <c r="E331" s="1" t="s">
        <v>9</v>
      </c>
      <c r="F331" s="1" t="s">
        <v>168</v>
      </c>
      <c r="G331" s="2"/>
      <c r="H331" s="37"/>
      <c r="I331" s="127">
        <f>I332</f>
        <v>0</v>
      </c>
      <c r="J331" s="143">
        <f>J332</f>
        <v>0</v>
      </c>
      <c r="K331" s="158">
        <f t="shared" si="37"/>
        <v>0</v>
      </c>
      <c r="L331" s="143" t="e">
        <f t="shared" si="38"/>
        <v>#DIV/0!</v>
      </c>
      <c r="M331" s="87"/>
    </row>
    <row r="332" spans="1:13" s="172" customFormat="1" ht="24" hidden="1" customHeight="1" x14ac:dyDescent="0.2">
      <c r="A332" s="230"/>
      <c r="B332" s="271" t="s">
        <v>170</v>
      </c>
      <c r="C332" s="1">
        <v>908</v>
      </c>
      <c r="D332" s="1" t="s">
        <v>20</v>
      </c>
      <c r="E332" s="1" t="s">
        <v>9</v>
      </c>
      <c r="F332" s="1" t="s">
        <v>369</v>
      </c>
      <c r="G332" s="2"/>
      <c r="H332" s="37"/>
      <c r="I332" s="127">
        <f>I333</f>
        <v>0</v>
      </c>
      <c r="J332" s="143">
        <f>J333</f>
        <v>0</v>
      </c>
      <c r="K332" s="158">
        <f t="shared" si="37"/>
        <v>0</v>
      </c>
      <c r="L332" s="143" t="e">
        <f t="shared" si="38"/>
        <v>#DIV/0!</v>
      </c>
      <c r="M332" s="87"/>
    </row>
    <row r="333" spans="1:13" s="172" customFormat="1" ht="15.75" hidden="1" customHeight="1" x14ac:dyDescent="0.2">
      <c r="A333" s="230"/>
      <c r="B333" s="227" t="s">
        <v>199</v>
      </c>
      <c r="C333" s="1">
        <v>908</v>
      </c>
      <c r="D333" s="1" t="s">
        <v>20</v>
      </c>
      <c r="E333" s="1" t="s">
        <v>9</v>
      </c>
      <c r="F333" s="1" t="s">
        <v>369</v>
      </c>
      <c r="G333" s="2">
        <v>200</v>
      </c>
      <c r="H333" s="37"/>
      <c r="I333" s="127">
        <v>0</v>
      </c>
      <c r="J333" s="143">
        <v>0</v>
      </c>
      <c r="K333" s="158">
        <f>J333-I333</f>
        <v>0</v>
      </c>
      <c r="L333" s="143" t="e">
        <f>J333/I333*100</f>
        <v>#DIV/0!</v>
      </c>
      <c r="M333" s="87"/>
    </row>
    <row r="334" spans="1:13" s="172" customFormat="1" ht="15.75" hidden="1" customHeight="1" x14ac:dyDescent="0.2">
      <c r="A334" s="230"/>
      <c r="B334" s="227" t="s">
        <v>151</v>
      </c>
      <c r="C334" s="1">
        <v>908</v>
      </c>
      <c r="D334" s="1" t="s">
        <v>20</v>
      </c>
      <c r="E334" s="1" t="s">
        <v>9</v>
      </c>
      <c r="F334" s="1" t="s">
        <v>185</v>
      </c>
      <c r="G334" s="2"/>
      <c r="H334" s="37">
        <f t="shared" ref="H334:J335" si="40">H335</f>
        <v>262</v>
      </c>
      <c r="I334" s="127">
        <f t="shared" si="40"/>
        <v>0</v>
      </c>
      <c r="J334" s="143">
        <f t="shared" si="40"/>
        <v>0</v>
      </c>
      <c r="K334" s="158">
        <f>J334-I334</f>
        <v>0</v>
      </c>
      <c r="L334" s="143" t="e">
        <f>J334/I334*100</f>
        <v>#DIV/0!</v>
      </c>
      <c r="M334" s="87"/>
    </row>
    <row r="335" spans="1:13" ht="31.5" hidden="1" x14ac:dyDescent="0.2">
      <c r="A335" s="233" t="s">
        <v>0</v>
      </c>
      <c r="B335" s="244" t="s">
        <v>401</v>
      </c>
      <c r="C335" s="1">
        <v>908</v>
      </c>
      <c r="D335" s="1" t="s">
        <v>20</v>
      </c>
      <c r="E335" s="1" t="s">
        <v>9</v>
      </c>
      <c r="F335" s="13" t="s">
        <v>331</v>
      </c>
      <c r="G335" s="2"/>
      <c r="H335" s="37">
        <f t="shared" si="40"/>
        <v>262</v>
      </c>
      <c r="I335" s="127">
        <f t="shared" si="40"/>
        <v>0</v>
      </c>
      <c r="J335" s="143">
        <f t="shared" si="40"/>
        <v>0</v>
      </c>
      <c r="K335" s="158">
        <f>J335-I335</f>
        <v>0</v>
      </c>
      <c r="L335" s="143" t="e">
        <f>J335/I335*100</f>
        <v>#DIV/0!</v>
      </c>
      <c r="M335" s="87"/>
    </row>
    <row r="336" spans="1:13" ht="15.75" hidden="1" x14ac:dyDescent="0.2">
      <c r="A336" s="233"/>
      <c r="B336" s="227" t="s">
        <v>199</v>
      </c>
      <c r="C336" s="1">
        <v>908</v>
      </c>
      <c r="D336" s="1" t="s">
        <v>20</v>
      </c>
      <c r="E336" s="1" t="s">
        <v>9</v>
      </c>
      <c r="F336" s="13" t="s">
        <v>331</v>
      </c>
      <c r="G336" s="2">
        <v>200</v>
      </c>
      <c r="H336" s="37">
        <v>262</v>
      </c>
      <c r="I336" s="127">
        <v>0</v>
      </c>
      <c r="J336" s="143">
        <v>0</v>
      </c>
      <c r="K336" s="158">
        <f>J336-I336</f>
        <v>0</v>
      </c>
      <c r="L336" s="143" t="e">
        <f>J336/I336*100</f>
        <v>#DIV/0!</v>
      </c>
      <c r="M336" s="87"/>
    </row>
    <row r="337" spans="1:13" ht="15.75" x14ac:dyDescent="0.2">
      <c r="A337" s="233" t="s">
        <v>0</v>
      </c>
      <c r="B337" s="227" t="s">
        <v>31</v>
      </c>
      <c r="C337" s="1">
        <v>908</v>
      </c>
      <c r="D337" s="1" t="s">
        <v>20</v>
      </c>
      <c r="E337" s="1" t="s">
        <v>9</v>
      </c>
      <c r="F337" s="1" t="s">
        <v>155</v>
      </c>
      <c r="G337" s="2" t="s">
        <v>0</v>
      </c>
      <c r="H337" s="37">
        <f t="shared" ref="H337:J338" si="41">H338</f>
        <v>23947.3</v>
      </c>
      <c r="I337" s="127">
        <f t="shared" si="41"/>
        <v>26554.04</v>
      </c>
      <c r="J337" s="143">
        <f t="shared" si="41"/>
        <v>26232.418000000001</v>
      </c>
      <c r="K337" s="158">
        <f t="shared" si="37"/>
        <v>-321.62199999999939</v>
      </c>
      <c r="L337" s="143">
        <f t="shared" si="38"/>
        <v>98.788802005269261</v>
      </c>
      <c r="M337" s="87"/>
    </row>
    <row r="338" spans="1:13" ht="15.75" x14ac:dyDescent="0.2">
      <c r="A338" s="230" t="s">
        <v>0</v>
      </c>
      <c r="B338" s="271" t="s">
        <v>101</v>
      </c>
      <c r="C338" s="1">
        <v>908</v>
      </c>
      <c r="D338" s="1" t="s">
        <v>20</v>
      </c>
      <c r="E338" s="1" t="s">
        <v>9</v>
      </c>
      <c r="F338" s="1" t="s">
        <v>226</v>
      </c>
      <c r="G338" s="2"/>
      <c r="H338" s="37">
        <f t="shared" si="41"/>
        <v>23947.3</v>
      </c>
      <c r="I338" s="127">
        <f t="shared" si="41"/>
        <v>26554.04</v>
      </c>
      <c r="J338" s="143">
        <f t="shared" si="41"/>
        <v>26232.418000000001</v>
      </c>
      <c r="K338" s="158">
        <f t="shared" si="37"/>
        <v>-321.62199999999939</v>
      </c>
      <c r="L338" s="143">
        <f t="shared" si="38"/>
        <v>98.788802005269261</v>
      </c>
      <c r="M338" s="87"/>
    </row>
    <row r="339" spans="1:13" ht="15.75" x14ac:dyDescent="0.2">
      <c r="A339" s="265"/>
      <c r="B339" s="271" t="s">
        <v>68</v>
      </c>
      <c r="C339" s="1">
        <v>908</v>
      </c>
      <c r="D339" s="1" t="s">
        <v>20</v>
      </c>
      <c r="E339" s="1" t="s">
        <v>9</v>
      </c>
      <c r="F339" s="1" t="s">
        <v>225</v>
      </c>
      <c r="G339" s="2"/>
      <c r="H339" s="37">
        <f>H340+H341+H342</f>
        <v>23947.3</v>
      </c>
      <c r="I339" s="127">
        <f>I340+I341+I342</f>
        <v>26554.04</v>
      </c>
      <c r="J339" s="143">
        <f>J340+J341+J342</f>
        <v>26232.418000000001</v>
      </c>
      <c r="K339" s="158">
        <f t="shared" si="37"/>
        <v>-321.62199999999939</v>
      </c>
      <c r="L339" s="143">
        <f t="shared" si="38"/>
        <v>98.788802005269261</v>
      </c>
      <c r="M339" s="87"/>
    </row>
    <row r="340" spans="1:13" ht="47.25" x14ac:dyDescent="0.2">
      <c r="A340" s="265" t="s">
        <v>0</v>
      </c>
      <c r="B340" s="227" t="s">
        <v>21</v>
      </c>
      <c r="C340" s="1">
        <v>908</v>
      </c>
      <c r="D340" s="1" t="s">
        <v>20</v>
      </c>
      <c r="E340" s="1" t="s">
        <v>9</v>
      </c>
      <c r="F340" s="1" t="s">
        <v>225</v>
      </c>
      <c r="G340" s="2" t="s">
        <v>22</v>
      </c>
      <c r="H340" s="37">
        <v>19814.5</v>
      </c>
      <c r="I340" s="127">
        <v>21272.7</v>
      </c>
      <c r="J340" s="143">
        <v>21231.236000000001</v>
      </c>
      <c r="K340" s="158">
        <f t="shared" si="37"/>
        <v>-41.463999999999942</v>
      </c>
      <c r="L340" s="143">
        <f t="shared" si="38"/>
        <v>99.805083510790823</v>
      </c>
      <c r="M340" s="87"/>
    </row>
    <row r="341" spans="1:13" ht="15.75" x14ac:dyDescent="0.2">
      <c r="A341" s="256"/>
      <c r="B341" s="227" t="s">
        <v>199</v>
      </c>
      <c r="C341" s="1">
        <v>908</v>
      </c>
      <c r="D341" s="1" t="s">
        <v>20</v>
      </c>
      <c r="E341" s="1" t="s">
        <v>9</v>
      </c>
      <c r="F341" s="1" t="s">
        <v>225</v>
      </c>
      <c r="G341" s="2" t="s">
        <v>12</v>
      </c>
      <c r="H341" s="37">
        <v>3806.6</v>
      </c>
      <c r="I341" s="127">
        <v>4336.34</v>
      </c>
      <c r="J341" s="143">
        <v>4119.3379999999997</v>
      </c>
      <c r="K341" s="158">
        <f t="shared" si="37"/>
        <v>-217.00200000000041</v>
      </c>
      <c r="L341" s="143">
        <f t="shared" si="38"/>
        <v>94.995733729366222</v>
      </c>
      <c r="M341" s="87"/>
    </row>
    <row r="342" spans="1:13" ht="15.75" x14ac:dyDescent="0.2">
      <c r="A342" s="256"/>
      <c r="B342" s="244" t="s">
        <v>23</v>
      </c>
      <c r="C342" s="1">
        <v>908</v>
      </c>
      <c r="D342" s="1" t="s">
        <v>20</v>
      </c>
      <c r="E342" s="1" t="s">
        <v>9</v>
      </c>
      <c r="F342" s="1" t="s">
        <v>225</v>
      </c>
      <c r="G342" s="2" t="s">
        <v>24</v>
      </c>
      <c r="H342" s="37">
        <v>326.2</v>
      </c>
      <c r="I342" s="127">
        <v>945</v>
      </c>
      <c r="J342" s="143">
        <v>881.84400000000005</v>
      </c>
      <c r="K342" s="158">
        <f t="shared" si="37"/>
        <v>-63.155999999999949</v>
      </c>
      <c r="L342" s="143">
        <f t="shared" si="38"/>
        <v>93.316825396825394</v>
      </c>
      <c r="M342" s="87"/>
    </row>
    <row r="343" spans="1:13" s="287" customFormat="1" ht="15.75" x14ac:dyDescent="0.2">
      <c r="A343" s="256"/>
      <c r="B343" s="9" t="s">
        <v>484</v>
      </c>
      <c r="C343" s="1">
        <v>908</v>
      </c>
      <c r="D343" s="1" t="s">
        <v>20</v>
      </c>
      <c r="E343" s="15" t="s">
        <v>18</v>
      </c>
      <c r="F343" s="1"/>
      <c r="G343" s="2"/>
      <c r="H343" s="37"/>
      <c r="I343" s="127">
        <f>I344</f>
        <v>17.39</v>
      </c>
      <c r="J343" s="143">
        <f>J344</f>
        <v>17.39</v>
      </c>
      <c r="K343" s="158">
        <f>K344</f>
        <v>0</v>
      </c>
      <c r="L343" s="143">
        <f>L344</f>
        <v>100</v>
      </c>
      <c r="M343" s="87"/>
    </row>
    <row r="344" spans="1:13" s="287" customFormat="1" ht="31.5" x14ac:dyDescent="0.2">
      <c r="A344" s="256"/>
      <c r="B344" s="9" t="s">
        <v>486</v>
      </c>
      <c r="C344" s="1">
        <v>908</v>
      </c>
      <c r="D344" s="1" t="s">
        <v>20</v>
      </c>
      <c r="E344" s="15" t="s">
        <v>18</v>
      </c>
      <c r="F344" s="1" t="s">
        <v>481</v>
      </c>
      <c r="G344" s="2"/>
      <c r="H344" s="37"/>
      <c r="I344" s="127">
        <f>I345</f>
        <v>17.39</v>
      </c>
      <c r="J344" s="143">
        <f>J345</f>
        <v>17.39</v>
      </c>
      <c r="K344" s="158">
        <f>J344-I344</f>
        <v>0</v>
      </c>
      <c r="L344" s="143">
        <f>J344/I344*100</f>
        <v>100</v>
      </c>
      <c r="M344" s="87"/>
    </row>
    <row r="345" spans="1:13" s="287" customFormat="1" ht="15.75" x14ac:dyDescent="0.2">
      <c r="A345" s="256"/>
      <c r="B345" s="227" t="s">
        <v>199</v>
      </c>
      <c r="C345" s="1">
        <v>908</v>
      </c>
      <c r="D345" s="1" t="s">
        <v>20</v>
      </c>
      <c r="E345" s="15" t="s">
        <v>18</v>
      </c>
      <c r="F345" s="1" t="s">
        <v>481</v>
      </c>
      <c r="G345" s="2">
        <v>200</v>
      </c>
      <c r="H345" s="37"/>
      <c r="I345" s="127">
        <v>17.39</v>
      </c>
      <c r="J345" s="143">
        <v>17.39</v>
      </c>
      <c r="K345" s="158">
        <f>J345-I345</f>
        <v>0</v>
      </c>
      <c r="L345" s="143">
        <f>J345/I345*100</f>
        <v>100</v>
      </c>
      <c r="M345" s="87"/>
    </row>
    <row r="346" spans="1:13" ht="15.75" x14ac:dyDescent="0.2">
      <c r="A346" s="256"/>
      <c r="B346" s="270" t="s">
        <v>54</v>
      </c>
      <c r="C346" s="1">
        <v>908</v>
      </c>
      <c r="D346" s="4" t="s">
        <v>20</v>
      </c>
      <c r="E346" s="4" t="s">
        <v>55</v>
      </c>
      <c r="F346" s="1"/>
      <c r="G346" s="2"/>
      <c r="H346" s="37" t="e">
        <f>H350+H357+H362+H368</f>
        <v>#REF!</v>
      </c>
      <c r="I346" s="127">
        <f>I350+I357+I362+I368+I347+I354</f>
        <v>4741.66</v>
      </c>
      <c r="J346" s="127">
        <f>J350+J357+J362+J368+J347+J354</f>
        <v>4732.4319999999998</v>
      </c>
      <c r="K346" s="158">
        <f t="shared" si="37"/>
        <v>-9.2280000000000655</v>
      </c>
      <c r="L346" s="143">
        <f t="shared" si="38"/>
        <v>99.805384612140045</v>
      </c>
      <c r="M346" s="87"/>
    </row>
    <row r="347" spans="1:13" s="211" customFormat="1" ht="31.5" x14ac:dyDescent="0.2">
      <c r="A347" s="256"/>
      <c r="B347" s="271" t="s">
        <v>370</v>
      </c>
      <c r="C347" s="1">
        <v>908</v>
      </c>
      <c r="D347" s="4" t="s">
        <v>20</v>
      </c>
      <c r="E347" s="4" t="s">
        <v>55</v>
      </c>
      <c r="F347" s="1" t="s">
        <v>168</v>
      </c>
      <c r="G347" s="2"/>
      <c r="H347" s="37"/>
      <c r="I347" s="127">
        <f>I348</f>
        <v>22</v>
      </c>
      <c r="J347" s="127">
        <f>J348</f>
        <v>22</v>
      </c>
      <c r="K347" s="158">
        <f t="shared" ref="K347:K349" si="42">J347-I347</f>
        <v>0</v>
      </c>
      <c r="L347" s="143">
        <f t="shared" ref="L347:L349" si="43">J347/I347*100</f>
        <v>100</v>
      </c>
      <c r="M347" s="87"/>
    </row>
    <row r="348" spans="1:13" s="211" customFormat="1" ht="19.5" customHeight="1" x14ac:dyDescent="0.2">
      <c r="A348" s="256"/>
      <c r="B348" s="271" t="s">
        <v>170</v>
      </c>
      <c r="C348" s="1">
        <v>908</v>
      </c>
      <c r="D348" s="4" t="s">
        <v>20</v>
      </c>
      <c r="E348" s="4" t="s">
        <v>55</v>
      </c>
      <c r="F348" s="1" t="s">
        <v>169</v>
      </c>
      <c r="G348" s="2"/>
      <c r="H348" s="37"/>
      <c r="I348" s="127">
        <f>I349</f>
        <v>22</v>
      </c>
      <c r="J348" s="127">
        <f>J349</f>
        <v>22</v>
      </c>
      <c r="K348" s="158">
        <f t="shared" si="42"/>
        <v>0</v>
      </c>
      <c r="L348" s="143">
        <f t="shared" si="43"/>
        <v>100</v>
      </c>
      <c r="M348" s="87"/>
    </row>
    <row r="349" spans="1:13" s="211" customFormat="1" ht="15.75" x14ac:dyDescent="0.2">
      <c r="A349" s="256"/>
      <c r="B349" s="9" t="s">
        <v>199</v>
      </c>
      <c r="C349" s="1">
        <v>908</v>
      </c>
      <c r="D349" s="4" t="s">
        <v>20</v>
      </c>
      <c r="E349" s="4" t="s">
        <v>55</v>
      </c>
      <c r="F349" s="1" t="s">
        <v>169</v>
      </c>
      <c r="G349" s="2">
        <v>200</v>
      </c>
      <c r="H349" s="37"/>
      <c r="I349" s="127">
        <v>22</v>
      </c>
      <c r="J349" s="143">
        <v>22</v>
      </c>
      <c r="K349" s="158">
        <f t="shared" si="42"/>
        <v>0</v>
      </c>
      <c r="L349" s="143">
        <f t="shared" si="43"/>
        <v>100</v>
      </c>
      <c r="M349" s="87"/>
    </row>
    <row r="350" spans="1:13" ht="15.75" x14ac:dyDescent="0.2">
      <c r="A350" s="256"/>
      <c r="B350" s="271" t="s">
        <v>115</v>
      </c>
      <c r="C350" s="1">
        <v>908</v>
      </c>
      <c r="D350" s="4" t="s">
        <v>20</v>
      </c>
      <c r="E350" s="4" t="s">
        <v>55</v>
      </c>
      <c r="F350" s="1" t="s">
        <v>227</v>
      </c>
      <c r="G350" s="2"/>
      <c r="H350" s="37">
        <f t="shared" ref="H350:I352" si="44">H351</f>
        <v>45</v>
      </c>
      <c r="I350" s="127">
        <f t="shared" si="44"/>
        <v>34.46</v>
      </c>
      <c r="J350" s="143">
        <f>J351</f>
        <v>33.570999999999998</v>
      </c>
      <c r="K350" s="158">
        <f t="shared" si="37"/>
        <v>-0.8890000000000029</v>
      </c>
      <c r="L350" s="143">
        <f t="shared" si="38"/>
        <v>97.42019733023794</v>
      </c>
      <c r="M350" s="87"/>
    </row>
    <row r="351" spans="1:13" ht="31.5" x14ac:dyDescent="0.2">
      <c r="A351" s="256"/>
      <c r="B351" s="271" t="s">
        <v>129</v>
      </c>
      <c r="C351" s="1">
        <v>908</v>
      </c>
      <c r="D351" s="4" t="s">
        <v>20</v>
      </c>
      <c r="E351" s="4" t="s">
        <v>55</v>
      </c>
      <c r="F351" s="1" t="s">
        <v>228</v>
      </c>
      <c r="G351" s="2"/>
      <c r="H351" s="37">
        <f t="shared" si="44"/>
        <v>45</v>
      </c>
      <c r="I351" s="127">
        <f>I352</f>
        <v>34.46</v>
      </c>
      <c r="J351" s="143">
        <f>J352</f>
        <v>33.570999999999998</v>
      </c>
      <c r="K351" s="158">
        <f t="shared" si="37"/>
        <v>-0.8890000000000029</v>
      </c>
      <c r="L351" s="143">
        <f t="shared" si="38"/>
        <v>97.42019733023794</v>
      </c>
      <c r="M351" s="87"/>
    </row>
    <row r="352" spans="1:13" ht="31.5" x14ac:dyDescent="0.2">
      <c r="A352" s="256"/>
      <c r="B352" s="227" t="s">
        <v>229</v>
      </c>
      <c r="C352" s="1">
        <v>908</v>
      </c>
      <c r="D352" s="4" t="s">
        <v>20</v>
      </c>
      <c r="E352" s="4" t="s">
        <v>55</v>
      </c>
      <c r="F352" s="1" t="s">
        <v>230</v>
      </c>
      <c r="G352" s="2"/>
      <c r="H352" s="37">
        <f t="shared" si="44"/>
        <v>45</v>
      </c>
      <c r="I352" s="127">
        <f>I353</f>
        <v>34.46</v>
      </c>
      <c r="J352" s="143">
        <f>J353</f>
        <v>33.570999999999998</v>
      </c>
      <c r="K352" s="158">
        <f t="shared" si="37"/>
        <v>-0.8890000000000029</v>
      </c>
      <c r="L352" s="143">
        <f t="shared" si="38"/>
        <v>97.42019733023794</v>
      </c>
      <c r="M352" s="87"/>
    </row>
    <row r="353" spans="1:13" ht="15.75" x14ac:dyDescent="0.2">
      <c r="A353" s="256"/>
      <c r="B353" s="227" t="s">
        <v>199</v>
      </c>
      <c r="C353" s="1">
        <v>908</v>
      </c>
      <c r="D353" s="4" t="s">
        <v>20</v>
      </c>
      <c r="E353" s="4" t="s">
        <v>55</v>
      </c>
      <c r="F353" s="1" t="s">
        <v>230</v>
      </c>
      <c r="G353" s="2">
        <v>200</v>
      </c>
      <c r="H353" s="37">
        <v>45</v>
      </c>
      <c r="I353" s="127">
        <v>34.46</v>
      </c>
      <c r="J353" s="143">
        <v>33.570999999999998</v>
      </c>
      <c r="K353" s="158">
        <f t="shared" si="37"/>
        <v>-0.8890000000000029</v>
      </c>
      <c r="L353" s="143">
        <f t="shared" si="38"/>
        <v>97.42019733023794</v>
      </c>
      <c r="M353" s="87"/>
    </row>
    <row r="354" spans="1:13" s="211" customFormat="1" ht="15.75" x14ac:dyDescent="0.2">
      <c r="A354" s="256"/>
      <c r="B354" s="227" t="s">
        <v>151</v>
      </c>
      <c r="C354" s="1">
        <v>908</v>
      </c>
      <c r="D354" s="1" t="s">
        <v>20</v>
      </c>
      <c r="E354" s="1">
        <v>13</v>
      </c>
      <c r="F354" s="1" t="s">
        <v>185</v>
      </c>
      <c r="G354" s="2"/>
      <c r="H354" s="37"/>
      <c r="I354" s="127">
        <f>I355</f>
        <v>1471</v>
      </c>
      <c r="J354" s="143">
        <f>J355</f>
        <v>1467.4829999999999</v>
      </c>
      <c r="K354" s="158">
        <f t="shared" ref="K354:K356" si="45">J354-I354</f>
        <v>-3.5170000000000528</v>
      </c>
      <c r="L354" s="143">
        <f t="shared" ref="L354:L356" si="46">J354/I354*100</f>
        <v>99.760910944935404</v>
      </c>
      <c r="M354" s="87"/>
    </row>
    <row r="355" spans="1:13" s="211" customFormat="1" ht="31.5" x14ac:dyDescent="0.2">
      <c r="A355" s="256"/>
      <c r="B355" s="244" t="s">
        <v>401</v>
      </c>
      <c r="C355" s="1">
        <v>908</v>
      </c>
      <c r="D355" s="1" t="s">
        <v>20</v>
      </c>
      <c r="E355" s="1">
        <v>13</v>
      </c>
      <c r="F355" s="13" t="s">
        <v>439</v>
      </c>
      <c r="G355" s="2"/>
      <c r="H355" s="37"/>
      <c r="I355" s="127">
        <f>I356</f>
        <v>1471</v>
      </c>
      <c r="J355" s="143">
        <f>J356</f>
        <v>1467.4829999999999</v>
      </c>
      <c r="K355" s="158">
        <f t="shared" si="45"/>
        <v>-3.5170000000000528</v>
      </c>
      <c r="L355" s="143">
        <f t="shared" si="46"/>
        <v>99.760910944935404</v>
      </c>
      <c r="M355" s="87"/>
    </row>
    <row r="356" spans="1:13" s="211" customFormat="1" ht="15.75" x14ac:dyDescent="0.2">
      <c r="A356" s="256"/>
      <c r="B356" s="227" t="s">
        <v>199</v>
      </c>
      <c r="C356" s="1">
        <v>908</v>
      </c>
      <c r="D356" s="1" t="s">
        <v>20</v>
      </c>
      <c r="E356" s="1">
        <v>13</v>
      </c>
      <c r="F356" s="13" t="s">
        <v>439</v>
      </c>
      <c r="G356" s="2">
        <v>200</v>
      </c>
      <c r="H356" s="37"/>
      <c r="I356" s="127">
        <v>1471</v>
      </c>
      <c r="J356" s="143">
        <v>1467.4829999999999</v>
      </c>
      <c r="K356" s="158">
        <f t="shared" si="45"/>
        <v>-3.5170000000000528</v>
      </c>
      <c r="L356" s="143">
        <f t="shared" si="46"/>
        <v>99.760910944935404</v>
      </c>
      <c r="M356" s="87"/>
    </row>
    <row r="357" spans="1:13" ht="31.5" x14ac:dyDescent="0.2">
      <c r="A357" s="256"/>
      <c r="B357" s="227" t="s">
        <v>130</v>
      </c>
      <c r="C357" s="1">
        <v>908</v>
      </c>
      <c r="D357" s="4" t="s">
        <v>20</v>
      </c>
      <c r="E357" s="4" t="s">
        <v>55</v>
      </c>
      <c r="F357" s="1" t="s">
        <v>231</v>
      </c>
      <c r="G357" s="2"/>
      <c r="H357" s="39" t="e">
        <f>#REF!</f>
        <v>#REF!</v>
      </c>
      <c r="I357" s="129">
        <f>I358+I360</f>
        <v>2431.9</v>
      </c>
      <c r="J357" s="145">
        <f>J358+J360</f>
        <v>2429.7629999999999</v>
      </c>
      <c r="K357" s="160">
        <f t="shared" si="37"/>
        <v>-2.137000000000171</v>
      </c>
      <c r="L357" s="145">
        <f t="shared" si="38"/>
        <v>99.912126320983589</v>
      </c>
      <c r="M357" s="88"/>
    </row>
    <row r="358" spans="1:13" s="172" customFormat="1" ht="47.25" x14ac:dyDescent="0.2">
      <c r="A358" s="256"/>
      <c r="B358" s="227" t="s">
        <v>102</v>
      </c>
      <c r="C358" s="1">
        <v>908</v>
      </c>
      <c r="D358" s="4" t="s">
        <v>20</v>
      </c>
      <c r="E358" s="4" t="s">
        <v>55</v>
      </c>
      <c r="F358" s="1" t="s">
        <v>233</v>
      </c>
      <c r="G358" s="2"/>
      <c r="H358" s="39"/>
      <c r="I358" s="129">
        <f>I359</f>
        <v>421.9</v>
      </c>
      <c r="J358" s="145">
        <f>J359</f>
        <v>421.9</v>
      </c>
      <c r="K358" s="160">
        <f>J358-I358</f>
        <v>0</v>
      </c>
      <c r="L358" s="145">
        <f>J358/I358*100</f>
        <v>100</v>
      </c>
      <c r="M358" s="88"/>
    </row>
    <row r="359" spans="1:13" s="172" customFormat="1" ht="15.75" x14ac:dyDescent="0.2">
      <c r="A359" s="256"/>
      <c r="B359" s="227" t="s">
        <v>199</v>
      </c>
      <c r="C359" s="1">
        <v>908</v>
      </c>
      <c r="D359" s="4" t="s">
        <v>20</v>
      </c>
      <c r="E359" s="4" t="s">
        <v>55</v>
      </c>
      <c r="F359" s="1" t="s">
        <v>233</v>
      </c>
      <c r="G359" s="2">
        <v>200</v>
      </c>
      <c r="H359" s="39"/>
      <c r="I359" s="129">
        <v>421.9</v>
      </c>
      <c r="J359" s="145">
        <v>421.9</v>
      </c>
      <c r="K359" s="160">
        <f>J359-I359</f>
        <v>0</v>
      </c>
      <c r="L359" s="145">
        <f>J359/I359*100</f>
        <v>100</v>
      </c>
      <c r="M359" s="88"/>
    </row>
    <row r="360" spans="1:13" s="287" customFormat="1" ht="47.25" x14ac:dyDescent="0.2">
      <c r="A360" s="256"/>
      <c r="B360" s="227" t="s">
        <v>487</v>
      </c>
      <c r="C360" s="1">
        <v>908</v>
      </c>
      <c r="D360" s="4" t="s">
        <v>20</v>
      </c>
      <c r="E360" s="4" t="s">
        <v>55</v>
      </c>
      <c r="F360" s="1" t="s">
        <v>482</v>
      </c>
      <c r="G360" s="2"/>
      <c r="H360" s="39"/>
      <c r="I360" s="129">
        <v>2010</v>
      </c>
      <c r="J360" s="145">
        <f>J361</f>
        <v>2007.8630000000001</v>
      </c>
      <c r="K360" s="160">
        <f>J360-I360</f>
        <v>-2.1369999999999436</v>
      </c>
      <c r="L360" s="145">
        <f>J360/I360*100</f>
        <v>99.893681592039812</v>
      </c>
      <c r="M360" s="88"/>
    </row>
    <row r="361" spans="1:13" s="287" customFormat="1" ht="15.75" x14ac:dyDescent="0.2">
      <c r="A361" s="256"/>
      <c r="B361" s="227" t="s">
        <v>199</v>
      </c>
      <c r="C361" s="1">
        <v>908</v>
      </c>
      <c r="D361" s="4" t="s">
        <v>20</v>
      </c>
      <c r="E361" s="4" t="s">
        <v>55</v>
      </c>
      <c r="F361" s="1" t="s">
        <v>482</v>
      </c>
      <c r="G361" s="2">
        <v>200</v>
      </c>
      <c r="H361" s="39"/>
      <c r="I361" s="129">
        <v>2010</v>
      </c>
      <c r="J361" s="145">
        <v>2007.8630000000001</v>
      </c>
      <c r="K361" s="160">
        <f>J361-I361</f>
        <v>-2.1369999999999436</v>
      </c>
      <c r="L361" s="145">
        <f>J361/I361*100</f>
        <v>99.893681592039812</v>
      </c>
      <c r="M361" s="88"/>
    </row>
    <row r="362" spans="1:13" s="47" customFormat="1" ht="15.75" x14ac:dyDescent="0.2">
      <c r="A362" s="243"/>
      <c r="B362" s="231" t="s">
        <v>31</v>
      </c>
      <c r="C362" s="16">
        <v>908</v>
      </c>
      <c r="D362" s="17" t="s">
        <v>20</v>
      </c>
      <c r="E362" s="17" t="s">
        <v>55</v>
      </c>
      <c r="F362" s="16" t="s">
        <v>155</v>
      </c>
      <c r="G362" s="25"/>
      <c r="H362" s="39">
        <f>H363</f>
        <v>0</v>
      </c>
      <c r="I362" s="129">
        <f>I363+I366</f>
        <v>198</v>
      </c>
      <c r="J362" s="129">
        <f>J363+J366</f>
        <v>198</v>
      </c>
      <c r="K362" s="160">
        <f t="shared" si="37"/>
        <v>0</v>
      </c>
      <c r="L362" s="145">
        <f t="shared" si="38"/>
        <v>100</v>
      </c>
      <c r="M362" s="88"/>
    </row>
    <row r="363" spans="1:13" s="47" customFormat="1" ht="31.5" x14ac:dyDescent="0.2">
      <c r="A363" s="243"/>
      <c r="B363" s="231" t="s">
        <v>128</v>
      </c>
      <c r="C363" s="16">
        <v>908</v>
      </c>
      <c r="D363" s="17" t="s">
        <v>20</v>
      </c>
      <c r="E363" s="17" t="s">
        <v>55</v>
      </c>
      <c r="F363" s="16" t="s">
        <v>261</v>
      </c>
      <c r="G363" s="25"/>
      <c r="H363" s="39">
        <f>H364+H365</f>
        <v>0</v>
      </c>
      <c r="I363" s="129">
        <f>I364+I365</f>
        <v>197.5</v>
      </c>
      <c r="J363" s="145">
        <f>J364+J365</f>
        <v>197.5</v>
      </c>
      <c r="K363" s="160">
        <f t="shared" si="37"/>
        <v>0</v>
      </c>
      <c r="L363" s="145">
        <f t="shared" si="38"/>
        <v>100</v>
      </c>
      <c r="M363" s="88"/>
    </row>
    <row r="364" spans="1:13" s="47" customFormat="1" ht="15.75" x14ac:dyDescent="0.2">
      <c r="A364" s="243"/>
      <c r="B364" s="231" t="s">
        <v>199</v>
      </c>
      <c r="C364" s="16">
        <v>908</v>
      </c>
      <c r="D364" s="17" t="s">
        <v>20</v>
      </c>
      <c r="E364" s="17" t="s">
        <v>55</v>
      </c>
      <c r="F364" s="16" t="s">
        <v>261</v>
      </c>
      <c r="G364" s="25">
        <v>200</v>
      </c>
      <c r="H364" s="39">
        <v>0</v>
      </c>
      <c r="I364" s="129">
        <v>38.799999999999997</v>
      </c>
      <c r="J364" s="145">
        <v>38.799999999999997</v>
      </c>
      <c r="K364" s="160">
        <f t="shared" si="37"/>
        <v>0</v>
      </c>
      <c r="L364" s="145">
        <f t="shared" si="38"/>
        <v>100</v>
      </c>
      <c r="M364" s="88"/>
    </row>
    <row r="365" spans="1:13" s="47" customFormat="1" ht="15.75" x14ac:dyDescent="0.2">
      <c r="A365" s="243"/>
      <c r="B365" s="231" t="s">
        <v>131</v>
      </c>
      <c r="C365" s="16">
        <v>908</v>
      </c>
      <c r="D365" s="17" t="s">
        <v>20</v>
      </c>
      <c r="E365" s="17" t="s">
        <v>55</v>
      </c>
      <c r="F365" s="16" t="s">
        <v>261</v>
      </c>
      <c r="G365" s="25">
        <v>500</v>
      </c>
      <c r="H365" s="39">
        <v>0</v>
      </c>
      <c r="I365" s="129">
        <v>158.69999999999999</v>
      </c>
      <c r="J365" s="145">
        <v>158.69999999999999</v>
      </c>
      <c r="K365" s="160">
        <f t="shared" si="37"/>
        <v>0</v>
      </c>
      <c r="L365" s="145">
        <f t="shared" si="38"/>
        <v>100</v>
      </c>
      <c r="M365" s="88"/>
    </row>
    <row r="366" spans="1:13" s="47" customFormat="1" ht="47.25" x14ac:dyDescent="0.2">
      <c r="A366" s="243"/>
      <c r="B366" s="244" t="s">
        <v>409</v>
      </c>
      <c r="C366" s="16">
        <v>908</v>
      </c>
      <c r="D366" s="17" t="s">
        <v>20</v>
      </c>
      <c r="E366" s="17" t="s">
        <v>55</v>
      </c>
      <c r="F366" s="16" t="s">
        <v>408</v>
      </c>
      <c r="G366" s="25"/>
      <c r="H366" s="39"/>
      <c r="I366" s="129">
        <f>I367</f>
        <v>0.5</v>
      </c>
      <c r="J366" s="129">
        <f>J367</f>
        <v>0.5</v>
      </c>
      <c r="K366" s="160">
        <f t="shared" ref="K366:K367" si="47">J366-I366</f>
        <v>0</v>
      </c>
      <c r="L366" s="145">
        <f t="shared" ref="L366:L367" si="48">J366/I366*100</f>
        <v>100</v>
      </c>
      <c r="M366" s="88"/>
    </row>
    <row r="367" spans="1:13" s="47" customFormat="1" ht="15.75" x14ac:dyDescent="0.2">
      <c r="A367" s="243"/>
      <c r="B367" s="184" t="s">
        <v>11</v>
      </c>
      <c r="C367" s="16">
        <v>908</v>
      </c>
      <c r="D367" s="17" t="s">
        <v>20</v>
      </c>
      <c r="E367" s="17" t="s">
        <v>55</v>
      </c>
      <c r="F367" s="16" t="s">
        <v>408</v>
      </c>
      <c r="G367" s="25">
        <v>200</v>
      </c>
      <c r="H367" s="39"/>
      <c r="I367" s="129">
        <v>0.5</v>
      </c>
      <c r="J367" s="145">
        <v>0.5</v>
      </c>
      <c r="K367" s="160">
        <f t="shared" si="47"/>
        <v>0</v>
      </c>
      <c r="L367" s="145">
        <f t="shared" si="48"/>
        <v>100</v>
      </c>
      <c r="M367" s="88"/>
    </row>
    <row r="368" spans="1:13" ht="30" customHeight="1" x14ac:dyDescent="0.2">
      <c r="A368" s="256"/>
      <c r="B368" s="231" t="s">
        <v>357</v>
      </c>
      <c r="C368" s="1">
        <v>908</v>
      </c>
      <c r="D368" s="4" t="s">
        <v>20</v>
      </c>
      <c r="E368" s="4" t="s">
        <v>55</v>
      </c>
      <c r="F368" s="1" t="s">
        <v>187</v>
      </c>
      <c r="G368" s="2"/>
      <c r="H368" s="37">
        <f>H371</f>
        <v>151.5</v>
      </c>
      <c r="I368" s="127">
        <f>I371+I369+I373+I375+I377</f>
        <v>584.29999999999995</v>
      </c>
      <c r="J368" s="143">
        <f>J371+J369+J373+J375+J377</f>
        <v>581.61500000000001</v>
      </c>
      <c r="K368" s="158">
        <f t="shared" si="37"/>
        <v>-2.6849999999999454</v>
      </c>
      <c r="L368" s="143">
        <f t="shared" si="38"/>
        <v>99.540475782988196</v>
      </c>
      <c r="M368" s="87"/>
    </row>
    <row r="369" spans="1:13" ht="31.5" hidden="1" customHeight="1" x14ac:dyDescent="0.2">
      <c r="A369" s="256"/>
      <c r="B369" s="231" t="s">
        <v>85</v>
      </c>
      <c r="C369" s="1">
        <v>908</v>
      </c>
      <c r="D369" s="4" t="s">
        <v>20</v>
      </c>
      <c r="E369" s="4" t="s">
        <v>55</v>
      </c>
      <c r="F369" s="1" t="s">
        <v>189</v>
      </c>
      <c r="G369" s="2"/>
      <c r="H369" s="37"/>
      <c r="I369" s="127">
        <f>I370</f>
        <v>0</v>
      </c>
      <c r="J369" s="143">
        <f>J370</f>
        <v>0</v>
      </c>
      <c r="K369" s="158">
        <f t="shared" si="37"/>
        <v>0</v>
      </c>
      <c r="L369" s="143" t="e">
        <f t="shared" si="38"/>
        <v>#DIV/0!</v>
      </c>
      <c r="M369" s="87"/>
    </row>
    <row r="370" spans="1:13" ht="15.75" hidden="1" customHeight="1" x14ac:dyDescent="0.2">
      <c r="A370" s="256"/>
      <c r="B370" s="271" t="s">
        <v>17</v>
      </c>
      <c r="C370" s="1">
        <v>908</v>
      </c>
      <c r="D370" s="15" t="s">
        <v>20</v>
      </c>
      <c r="E370" s="15" t="s">
        <v>55</v>
      </c>
      <c r="F370" s="1" t="s">
        <v>189</v>
      </c>
      <c r="G370" s="2">
        <v>300</v>
      </c>
      <c r="H370" s="37"/>
      <c r="I370" s="127">
        <v>0</v>
      </c>
      <c r="J370" s="143">
        <v>0</v>
      </c>
      <c r="K370" s="158">
        <f>J370-I370</f>
        <v>0</v>
      </c>
      <c r="L370" s="143" t="e">
        <f>J370/I370*100</f>
        <v>#DIV/0!</v>
      </c>
      <c r="M370" s="87"/>
    </row>
    <row r="371" spans="1:13" ht="31.5" x14ac:dyDescent="0.2">
      <c r="A371" s="256"/>
      <c r="B371" s="244" t="s">
        <v>341</v>
      </c>
      <c r="C371" s="13">
        <v>908</v>
      </c>
      <c r="D371" s="199" t="s">
        <v>20</v>
      </c>
      <c r="E371" s="199" t="s">
        <v>55</v>
      </c>
      <c r="F371" s="13" t="s">
        <v>245</v>
      </c>
      <c r="G371" s="14"/>
      <c r="H371" s="40">
        <f t="shared" ref="H371:J371" si="49">H372</f>
        <v>151.5</v>
      </c>
      <c r="I371" s="128">
        <f t="shared" si="49"/>
        <v>135.30000000000001</v>
      </c>
      <c r="J371" s="144">
        <f t="shared" si="49"/>
        <v>133.61500000000001</v>
      </c>
      <c r="K371" s="159">
        <f t="shared" si="37"/>
        <v>-1.6850000000000023</v>
      </c>
      <c r="L371" s="144">
        <f t="shared" si="38"/>
        <v>98.754619364375458</v>
      </c>
      <c r="M371" s="87"/>
    </row>
    <row r="372" spans="1:13" ht="19.5" customHeight="1" x14ac:dyDescent="0.2">
      <c r="A372" s="256"/>
      <c r="B372" s="184" t="s">
        <v>11</v>
      </c>
      <c r="C372" s="185">
        <v>908</v>
      </c>
      <c r="D372" s="201" t="s">
        <v>20</v>
      </c>
      <c r="E372" s="201" t="s">
        <v>55</v>
      </c>
      <c r="F372" s="185" t="s">
        <v>245</v>
      </c>
      <c r="G372" s="186">
        <v>200</v>
      </c>
      <c r="H372" s="187">
        <v>151.5</v>
      </c>
      <c r="I372" s="188">
        <v>135.30000000000001</v>
      </c>
      <c r="J372" s="123">
        <v>133.61500000000001</v>
      </c>
      <c r="K372" s="52">
        <f t="shared" si="37"/>
        <v>-1.6850000000000023</v>
      </c>
      <c r="L372" s="123">
        <f t="shared" si="38"/>
        <v>98.754619364375458</v>
      </c>
      <c r="M372" s="87"/>
    </row>
    <row r="373" spans="1:13" s="172" customFormat="1" ht="19.5" hidden="1" customHeight="1" x14ac:dyDescent="0.2">
      <c r="A373" s="256"/>
      <c r="B373" s="226" t="s">
        <v>371</v>
      </c>
      <c r="C373" s="49">
        <v>908</v>
      </c>
      <c r="D373" s="200" t="s">
        <v>20</v>
      </c>
      <c r="E373" s="200" t="s">
        <v>55</v>
      </c>
      <c r="F373" s="49" t="s">
        <v>376</v>
      </c>
      <c r="G373" s="50"/>
      <c r="H373" s="51"/>
      <c r="I373" s="126">
        <f>I374</f>
        <v>0</v>
      </c>
      <c r="J373" s="142">
        <f>J374</f>
        <v>0</v>
      </c>
      <c r="K373" s="157">
        <f t="shared" ref="K373:K378" si="50">J373-I373</f>
        <v>0</v>
      </c>
      <c r="L373" s="142" t="e">
        <f t="shared" ref="L373:L378" si="51">J373/I373*100</f>
        <v>#DIV/0!</v>
      </c>
      <c r="M373" s="87"/>
    </row>
    <row r="374" spans="1:13" s="172" customFormat="1" ht="19.5" hidden="1" customHeight="1" x14ac:dyDescent="0.2">
      <c r="A374" s="256"/>
      <c r="B374" s="227" t="s">
        <v>11</v>
      </c>
      <c r="C374" s="1">
        <v>908</v>
      </c>
      <c r="D374" s="4" t="s">
        <v>20</v>
      </c>
      <c r="E374" s="4" t="s">
        <v>55</v>
      </c>
      <c r="F374" s="1" t="s">
        <v>376</v>
      </c>
      <c r="G374" s="2">
        <v>200</v>
      </c>
      <c r="H374" s="37"/>
      <c r="I374" s="127">
        <v>0</v>
      </c>
      <c r="J374" s="143">
        <v>0</v>
      </c>
      <c r="K374" s="158">
        <f t="shared" si="50"/>
        <v>0</v>
      </c>
      <c r="L374" s="143" t="e">
        <f t="shared" si="51"/>
        <v>#DIV/0!</v>
      </c>
      <c r="M374" s="87"/>
    </row>
    <row r="375" spans="1:13" s="218" customFormat="1" ht="33.75" customHeight="1" x14ac:dyDescent="0.2">
      <c r="A375" s="256"/>
      <c r="B375" s="227" t="s">
        <v>448</v>
      </c>
      <c r="C375" s="185">
        <v>908</v>
      </c>
      <c r="D375" s="201" t="s">
        <v>20</v>
      </c>
      <c r="E375" s="201" t="s">
        <v>55</v>
      </c>
      <c r="F375" s="185" t="s">
        <v>440</v>
      </c>
      <c r="G375" s="2"/>
      <c r="H375" s="37"/>
      <c r="I375" s="127">
        <f>I376</f>
        <v>349</v>
      </c>
      <c r="J375" s="143">
        <f>J376</f>
        <v>349</v>
      </c>
      <c r="K375" s="158">
        <f t="shared" si="50"/>
        <v>0</v>
      </c>
      <c r="L375" s="143">
        <f t="shared" si="51"/>
        <v>100</v>
      </c>
      <c r="M375" s="87"/>
    </row>
    <row r="376" spans="1:13" s="218" customFormat="1" ht="19.5" customHeight="1" x14ac:dyDescent="0.2">
      <c r="A376" s="256"/>
      <c r="B376" s="184" t="s">
        <v>11</v>
      </c>
      <c r="C376" s="185">
        <v>908</v>
      </c>
      <c r="D376" s="201" t="s">
        <v>20</v>
      </c>
      <c r="E376" s="201" t="s">
        <v>55</v>
      </c>
      <c r="F376" s="185" t="s">
        <v>440</v>
      </c>
      <c r="G376" s="2">
        <v>200</v>
      </c>
      <c r="H376" s="37"/>
      <c r="I376" s="127">
        <v>349</v>
      </c>
      <c r="J376" s="143">
        <v>349</v>
      </c>
      <c r="K376" s="158">
        <f t="shared" si="50"/>
        <v>0</v>
      </c>
      <c r="L376" s="143">
        <f t="shared" si="51"/>
        <v>100</v>
      </c>
      <c r="M376" s="87"/>
    </row>
    <row r="377" spans="1:13" s="287" customFormat="1" ht="19.5" customHeight="1" x14ac:dyDescent="0.2">
      <c r="A377" s="256"/>
      <c r="B377" s="9" t="s">
        <v>488</v>
      </c>
      <c r="C377" s="185">
        <v>908</v>
      </c>
      <c r="D377" s="201" t="s">
        <v>20</v>
      </c>
      <c r="E377" s="201" t="s">
        <v>55</v>
      </c>
      <c r="F377" s="185" t="s">
        <v>483</v>
      </c>
      <c r="G377" s="288"/>
      <c r="H377" s="37"/>
      <c r="I377" s="127">
        <f>I378</f>
        <v>100</v>
      </c>
      <c r="J377" s="143">
        <f>J378</f>
        <v>99</v>
      </c>
      <c r="K377" s="158">
        <f t="shared" si="50"/>
        <v>-1</v>
      </c>
      <c r="L377" s="143">
        <f t="shared" si="51"/>
        <v>99</v>
      </c>
      <c r="M377" s="87"/>
    </row>
    <row r="378" spans="1:13" s="287" customFormat="1" ht="19.5" customHeight="1" x14ac:dyDescent="0.2">
      <c r="A378" s="256"/>
      <c r="B378" s="184" t="s">
        <v>11</v>
      </c>
      <c r="C378" s="185">
        <v>908</v>
      </c>
      <c r="D378" s="201" t="s">
        <v>20</v>
      </c>
      <c r="E378" s="201" t="s">
        <v>55</v>
      </c>
      <c r="F378" s="185" t="s">
        <v>483</v>
      </c>
      <c r="G378" s="2">
        <v>200</v>
      </c>
      <c r="H378" s="37"/>
      <c r="I378" s="127">
        <v>100</v>
      </c>
      <c r="J378" s="143">
        <v>99</v>
      </c>
      <c r="K378" s="158">
        <f t="shared" si="50"/>
        <v>-1</v>
      </c>
      <c r="L378" s="143">
        <f t="shared" si="51"/>
        <v>99</v>
      </c>
      <c r="M378" s="87"/>
    </row>
    <row r="379" spans="1:13" s="47" customFormat="1" ht="15.75" x14ac:dyDescent="0.2">
      <c r="A379" s="243"/>
      <c r="B379" s="231" t="s">
        <v>59</v>
      </c>
      <c r="C379" s="16">
        <v>908</v>
      </c>
      <c r="D379" s="17" t="s">
        <v>25</v>
      </c>
      <c r="E379" s="17"/>
      <c r="F379" s="16"/>
      <c r="G379" s="25"/>
      <c r="H379" s="39">
        <f t="shared" ref="H379:I382" si="52">H380</f>
        <v>0</v>
      </c>
      <c r="I379" s="129">
        <f t="shared" si="52"/>
        <v>729.2</v>
      </c>
      <c r="J379" s="145">
        <f>J380</f>
        <v>729.2</v>
      </c>
      <c r="K379" s="160">
        <f t="shared" si="37"/>
        <v>0</v>
      </c>
      <c r="L379" s="145">
        <f t="shared" si="38"/>
        <v>100</v>
      </c>
      <c r="M379" s="88"/>
    </row>
    <row r="380" spans="1:13" s="47" customFormat="1" ht="15.75" x14ac:dyDescent="0.2">
      <c r="A380" s="243"/>
      <c r="B380" s="231" t="s">
        <v>62</v>
      </c>
      <c r="C380" s="16">
        <v>908</v>
      </c>
      <c r="D380" s="17" t="s">
        <v>25</v>
      </c>
      <c r="E380" s="17" t="s">
        <v>26</v>
      </c>
      <c r="F380" s="16"/>
      <c r="G380" s="25"/>
      <c r="H380" s="39">
        <f t="shared" si="52"/>
        <v>0</v>
      </c>
      <c r="I380" s="129">
        <f t="shared" si="52"/>
        <v>729.2</v>
      </c>
      <c r="J380" s="145">
        <f>J381</f>
        <v>729.2</v>
      </c>
      <c r="K380" s="160">
        <f t="shared" si="37"/>
        <v>0</v>
      </c>
      <c r="L380" s="145">
        <f t="shared" si="38"/>
        <v>100</v>
      </c>
      <c r="M380" s="88"/>
    </row>
    <row r="381" spans="1:13" s="47" customFormat="1" ht="15.75" x14ac:dyDescent="0.2">
      <c r="A381" s="243"/>
      <c r="B381" s="231" t="s">
        <v>31</v>
      </c>
      <c r="C381" s="16">
        <v>908</v>
      </c>
      <c r="D381" s="17" t="s">
        <v>25</v>
      </c>
      <c r="E381" s="17" t="s">
        <v>26</v>
      </c>
      <c r="F381" s="16" t="s">
        <v>155</v>
      </c>
      <c r="G381" s="25"/>
      <c r="H381" s="39">
        <f>H382</f>
        <v>0</v>
      </c>
      <c r="I381" s="129">
        <f>I382</f>
        <v>729.2</v>
      </c>
      <c r="J381" s="145">
        <f>J382</f>
        <v>729.2</v>
      </c>
      <c r="K381" s="160">
        <f t="shared" si="37"/>
        <v>0</v>
      </c>
      <c r="L381" s="145">
        <f t="shared" si="38"/>
        <v>100</v>
      </c>
      <c r="M381" s="88"/>
    </row>
    <row r="382" spans="1:13" s="47" customFormat="1" ht="31.5" x14ac:dyDescent="0.2">
      <c r="A382" s="266"/>
      <c r="B382" s="232" t="s">
        <v>63</v>
      </c>
      <c r="C382" s="58">
        <v>908</v>
      </c>
      <c r="D382" s="59" t="s">
        <v>25</v>
      </c>
      <c r="E382" s="59" t="s">
        <v>26</v>
      </c>
      <c r="F382" s="58" t="s">
        <v>267</v>
      </c>
      <c r="G382" s="60"/>
      <c r="H382" s="61">
        <f t="shared" si="52"/>
        <v>0</v>
      </c>
      <c r="I382" s="133">
        <f t="shared" si="52"/>
        <v>729.2</v>
      </c>
      <c r="J382" s="149">
        <f>J383</f>
        <v>729.2</v>
      </c>
      <c r="K382" s="164">
        <f t="shared" si="37"/>
        <v>0</v>
      </c>
      <c r="L382" s="149">
        <f t="shared" si="38"/>
        <v>100</v>
      </c>
      <c r="M382" s="88"/>
    </row>
    <row r="383" spans="1:13" s="47" customFormat="1" ht="15.75" x14ac:dyDescent="0.2">
      <c r="A383" s="243"/>
      <c r="B383" s="21" t="s">
        <v>28</v>
      </c>
      <c r="C383" s="22">
        <v>908</v>
      </c>
      <c r="D383" s="23" t="s">
        <v>25</v>
      </c>
      <c r="E383" s="23" t="s">
        <v>26</v>
      </c>
      <c r="F383" s="58" t="s">
        <v>267</v>
      </c>
      <c r="G383" s="24">
        <v>500</v>
      </c>
      <c r="H383" s="43">
        <v>0</v>
      </c>
      <c r="I383" s="63">
        <v>729.2</v>
      </c>
      <c r="J383" s="121">
        <v>729.2</v>
      </c>
      <c r="K383" s="63">
        <f t="shared" si="37"/>
        <v>0</v>
      </c>
      <c r="L383" s="121">
        <f t="shared" si="38"/>
        <v>100</v>
      </c>
      <c r="M383" s="88"/>
    </row>
    <row r="384" spans="1:13" ht="15.75" x14ac:dyDescent="0.2">
      <c r="A384" s="256"/>
      <c r="B384" s="10" t="s">
        <v>39</v>
      </c>
      <c r="C384" s="18">
        <v>908</v>
      </c>
      <c r="D384" s="20" t="s">
        <v>26</v>
      </c>
      <c r="E384" s="20"/>
      <c r="F384" s="18"/>
      <c r="G384" s="19"/>
      <c r="H384" s="41">
        <f t="shared" ref="H384:J385" si="53">H385</f>
        <v>1584.4</v>
      </c>
      <c r="I384" s="52">
        <f t="shared" si="53"/>
        <v>1125.8</v>
      </c>
      <c r="J384" s="123">
        <f t="shared" si="53"/>
        <v>1109.9070000000002</v>
      </c>
      <c r="K384" s="52">
        <f t="shared" si="37"/>
        <v>-15.892999999999802</v>
      </c>
      <c r="L384" s="123">
        <f t="shared" si="38"/>
        <v>98.58829276958609</v>
      </c>
      <c r="M384" s="87"/>
    </row>
    <row r="385" spans="1:13" ht="31.5" x14ac:dyDescent="0.2">
      <c r="A385" s="256"/>
      <c r="B385" s="10" t="s">
        <v>40</v>
      </c>
      <c r="C385" s="18">
        <v>908</v>
      </c>
      <c r="D385" s="20" t="s">
        <v>26</v>
      </c>
      <c r="E385" s="20" t="s">
        <v>19</v>
      </c>
      <c r="F385" s="18"/>
      <c r="G385" s="19"/>
      <c r="H385" s="41">
        <f t="shared" si="53"/>
        <v>1584.4</v>
      </c>
      <c r="I385" s="52">
        <f t="shared" si="53"/>
        <v>1125.8</v>
      </c>
      <c r="J385" s="123">
        <f t="shared" si="53"/>
        <v>1109.9070000000002</v>
      </c>
      <c r="K385" s="52">
        <f t="shared" si="37"/>
        <v>-15.892999999999802</v>
      </c>
      <c r="L385" s="123">
        <f t="shared" si="38"/>
        <v>98.58829276958609</v>
      </c>
      <c r="M385" s="87"/>
    </row>
    <row r="386" spans="1:13" ht="47.25" x14ac:dyDescent="0.2">
      <c r="A386" s="256"/>
      <c r="B386" s="271" t="s">
        <v>104</v>
      </c>
      <c r="C386" s="18">
        <v>908</v>
      </c>
      <c r="D386" s="20" t="s">
        <v>26</v>
      </c>
      <c r="E386" s="20" t="s">
        <v>19</v>
      </c>
      <c r="F386" s="18" t="s">
        <v>234</v>
      </c>
      <c r="G386" s="19"/>
      <c r="H386" s="41">
        <f>H387+H389+H391</f>
        <v>1584.4</v>
      </c>
      <c r="I386" s="52">
        <f>I387+I389+I391</f>
        <v>1125.8</v>
      </c>
      <c r="J386" s="123">
        <f>J387+J389+J391</f>
        <v>1109.9070000000002</v>
      </c>
      <c r="K386" s="52">
        <f t="shared" si="37"/>
        <v>-15.892999999999802</v>
      </c>
      <c r="L386" s="123">
        <f t="shared" si="38"/>
        <v>98.58829276958609</v>
      </c>
      <c r="M386" s="87"/>
    </row>
    <row r="387" spans="1:13" ht="15.75" x14ac:dyDescent="0.2">
      <c r="A387" s="256"/>
      <c r="B387" s="10" t="s">
        <v>105</v>
      </c>
      <c r="C387" s="18">
        <v>908</v>
      </c>
      <c r="D387" s="20" t="s">
        <v>26</v>
      </c>
      <c r="E387" s="20" t="s">
        <v>19</v>
      </c>
      <c r="F387" s="18" t="s">
        <v>235</v>
      </c>
      <c r="G387" s="19"/>
      <c r="H387" s="41">
        <f>H388</f>
        <v>498.7</v>
      </c>
      <c r="I387" s="52">
        <f>I388</f>
        <v>10</v>
      </c>
      <c r="J387" s="123">
        <f>J388</f>
        <v>10</v>
      </c>
      <c r="K387" s="52">
        <f t="shared" ref="K387:K453" si="54">J387-I387</f>
        <v>0</v>
      </c>
      <c r="L387" s="123">
        <f t="shared" ref="L387:L453" si="55">J387/I387*100</f>
        <v>100</v>
      </c>
      <c r="M387" s="87"/>
    </row>
    <row r="388" spans="1:13" ht="13.5" customHeight="1" x14ac:dyDescent="0.2">
      <c r="A388" s="256"/>
      <c r="B388" s="227" t="s">
        <v>199</v>
      </c>
      <c r="C388" s="18">
        <v>908</v>
      </c>
      <c r="D388" s="20" t="s">
        <v>26</v>
      </c>
      <c r="E388" s="20" t="s">
        <v>19</v>
      </c>
      <c r="F388" s="18" t="s">
        <v>235</v>
      </c>
      <c r="G388" s="19">
        <v>200</v>
      </c>
      <c r="H388" s="41">
        <v>498.7</v>
      </c>
      <c r="I388" s="52">
        <v>10</v>
      </c>
      <c r="J388" s="123">
        <v>10</v>
      </c>
      <c r="K388" s="52">
        <f t="shared" si="54"/>
        <v>0</v>
      </c>
      <c r="L388" s="123">
        <f t="shared" si="55"/>
        <v>100</v>
      </c>
      <c r="M388" s="87"/>
    </row>
    <row r="389" spans="1:13" ht="0.75" hidden="1" customHeight="1" x14ac:dyDescent="0.2">
      <c r="A389" s="256"/>
      <c r="B389" s="10" t="s">
        <v>106</v>
      </c>
      <c r="C389" s="18">
        <v>908</v>
      </c>
      <c r="D389" s="20" t="s">
        <v>26</v>
      </c>
      <c r="E389" s="20" t="s">
        <v>19</v>
      </c>
      <c r="F389" s="18" t="s">
        <v>236</v>
      </c>
      <c r="G389" s="19"/>
      <c r="H389" s="41">
        <f>H390</f>
        <v>35</v>
      </c>
      <c r="I389" s="52">
        <f>I390</f>
        <v>0</v>
      </c>
      <c r="J389" s="123">
        <f>J390</f>
        <v>0</v>
      </c>
      <c r="K389" s="52">
        <f t="shared" si="54"/>
        <v>0</v>
      </c>
      <c r="L389" s="123" t="e">
        <f t="shared" si="55"/>
        <v>#DIV/0!</v>
      </c>
      <c r="M389" s="87"/>
    </row>
    <row r="390" spans="1:13" ht="15.75" hidden="1" x14ac:dyDescent="0.2">
      <c r="A390" s="256"/>
      <c r="B390" s="227" t="s">
        <v>199</v>
      </c>
      <c r="C390" s="18">
        <v>908</v>
      </c>
      <c r="D390" s="20" t="s">
        <v>26</v>
      </c>
      <c r="E390" s="20" t="s">
        <v>19</v>
      </c>
      <c r="F390" s="18" t="s">
        <v>236</v>
      </c>
      <c r="G390" s="19">
        <v>200</v>
      </c>
      <c r="H390" s="41">
        <v>35</v>
      </c>
      <c r="I390" s="52">
        <v>0</v>
      </c>
      <c r="J390" s="123">
        <v>0</v>
      </c>
      <c r="K390" s="52">
        <f t="shared" si="54"/>
        <v>0</v>
      </c>
      <c r="L390" s="123" t="e">
        <f t="shared" si="55"/>
        <v>#DIV/0!</v>
      </c>
      <c r="M390" s="87"/>
    </row>
    <row r="391" spans="1:13" ht="15.75" x14ac:dyDescent="0.2">
      <c r="A391" s="242"/>
      <c r="B391" s="230" t="s">
        <v>237</v>
      </c>
      <c r="C391" s="18">
        <v>908</v>
      </c>
      <c r="D391" s="28" t="s">
        <v>26</v>
      </c>
      <c r="E391" s="28" t="s">
        <v>19</v>
      </c>
      <c r="F391" s="18" t="s">
        <v>238</v>
      </c>
      <c r="G391" s="19"/>
      <c r="H391" s="52">
        <f>H392</f>
        <v>1050.7</v>
      </c>
      <c r="I391" s="52">
        <f>I392</f>
        <v>1115.8</v>
      </c>
      <c r="J391" s="123">
        <f>J392</f>
        <v>1099.9070000000002</v>
      </c>
      <c r="K391" s="52">
        <f t="shared" si="54"/>
        <v>-15.892999999999802</v>
      </c>
      <c r="L391" s="123">
        <f t="shared" si="55"/>
        <v>98.575640795841565</v>
      </c>
      <c r="M391" s="87"/>
    </row>
    <row r="392" spans="1:13" ht="31.5" x14ac:dyDescent="0.2">
      <c r="A392" s="230" t="s">
        <v>0</v>
      </c>
      <c r="B392" s="227" t="s">
        <v>96</v>
      </c>
      <c r="C392" s="49">
        <v>908</v>
      </c>
      <c r="D392" s="49" t="s">
        <v>26</v>
      </c>
      <c r="E392" s="49" t="s">
        <v>19</v>
      </c>
      <c r="F392" s="49" t="s">
        <v>239</v>
      </c>
      <c r="G392" s="50" t="s">
        <v>0</v>
      </c>
      <c r="H392" s="51">
        <f>H393+H394+H395</f>
        <v>1050.7</v>
      </c>
      <c r="I392" s="126">
        <f>I393+I394+I395</f>
        <v>1115.8</v>
      </c>
      <c r="J392" s="142">
        <f>J393+J394+J395</f>
        <v>1099.9070000000002</v>
      </c>
      <c r="K392" s="157">
        <f t="shared" si="54"/>
        <v>-15.892999999999802</v>
      </c>
      <c r="L392" s="142">
        <f t="shared" si="55"/>
        <v>98.575640795841565</v>
      </c>
      <c r="M392" s="87"/>
    </row>
    <row r="393" spans="1:13" ht="47.25" x14ac:dyDescent="0.2">
      <c r="A393" s="233" t="s">
        <v>0</v>
      </c>
      <c r="B393" s="227" t="s">
        <v>21</v>
      </c>
      <c r="C393" s="1">
        <v>908</v>
      </c>
      <c r="D393" s="1" t="s">
        <v>26</v>
      </c>
      <c r="E393" s="1" t="s">
        <v>19</v>
      </c>
      <c r="F393" s="53" t="s">
        <v>239</v>
      </c>
      <c r="G393" s="2" t="s">
        <v>22</v>
      </c>
      <c r="H393" s="37">
        <v>924.2</v>
      </c>
      <c r="I393" s="127">
        <v>965.4</v>
      </c>
      <c r="J393" s="143">
        <v>956.98</v>
      </c>
      <c r="K393" s="158">
        <f t="shared" si="54"/>
        <v>-8.4199999999999591</v>
      </c>
      <c r="L393" s="143">
        <f t="shared" si="55"/>
        <v>99.127822664180655</v>
      </c>
      <c r="M393" s="87"/>
    </row>
    <row r="394" spans="1:13" ht="15.75" x14ac:dyDescent="0.2">
      <c r="A394" s="265" t="s">
        <v>0</v>
      </c>
      <c r="B394" s="244" t="s">
        <v>199</v>
      </c>
      <c r="C394" s="13">
        <v>908</v>
      </c>
      <c r="D394" s="13" t="s">
        <v>26</v>
      </c>
      <c r="E394" s="64" t="s">
        <v>19</v>
      </c>
      <c r="F394" s="18" t="s">
        <v>239</v>
      </c>
      <c r="G394" s="65" t="s">
        <v>12</v>
      </c>
      <c r="H394" s="40">
        <v>126</v>
      </c>
      <c r="I394" s="128">
        <v>116.8</v>
      </c>
      <c r="J394" s="144">
        <v>109.489</v>
      </c>
      <c r="K394" s="159">
        <f t="shared" si="54"/>
        <v>-7.3109999999999928</v>
      </c>
      <c r="L394" s="144">
        <f t="shared" si="55"/>
        <v>93.740582191780831</v>
      </c>
      <c r="M394" s="87"/>
    </row>
    <row r="395" spans="1:13" ht="15.75" x14ac:dyDescent="0.2">
      <c r="A395" s="267"/>
      <c r="B395" s="9" t="s">
        <v>23</v>
      </c>
      <c r="C395" s="13">
        <v>908</v>
      </c>
      <c r="D395" s="13" t="s">
        <v>26</v>
      </c>
      <c r="E395" s="64" t="s">
        <v>19</v>
      </c>
      <c r="F395" s="18" t="s">
        <v>239</v>
      </c>
      <c r="G395" s="65">
        <v>800</v>
      </c>
      <c r="H395" s="40">
        <v>0.5</v>
      </c>
      <c r="I395" s="128">
        <v>33.6</v>
      </c>
      <c r="J395" s="144">
        <v>33.438000000000002</v>
      </c>
      <c r="K395" s="159">
        <f t="shared" si="54"/>
        <v>-0.16199999999999903</v>
      </c>
      <c r="L395" s="144">
        <v>0</v>
      </c>
      <c r="M395" s="87"/>
    </row>
    <row r="396" spans="1:13" ht="15.75" x14ac:dyDescent="0.2">
      <c r="A396" s="256"/>
      <c r="B396" s="10" t="s">
        <v>107</v>
      </c>
      <c r="C396" s="18">
        <v>908</v>
      </c>
      <c r="D396" s="20" t="s">
        <v>9</v>
      </c>
      <c r="E396" s="20"/>
      <c r="F396" s="18"/>
      <c r="G396" s="19"/>
      <c r="H396" s="41" t="e">
        <f>H397+H405+H415+H408</f>
        <v>#REF!</v>
      </c>
      <c r="I396" s="52">
        <f>I397+I403+I408+I415</f>
        <v>22751.300000000003</v>
      </c>
      <c r="J396" s="123">
        <f>J397+J403+J408+J415</f>
        <v>22749.149000000001</v>
      </c>
      <c r="K396" s="52">
        <f t="shared" si="54"/>
        <v>-2.1510000000016589</v>
      </c>
      <c r="L396" s="123">
        <f t="shared" si="55"/>
        <v>99.99054559519675</v>
      </c>
      <c r="M396" s="87"/>
    </row>
    <row r="397" spans="1:13" ht="15.75" x14ac:dyDescent="0.2">
      <c r="A397" s="256"/>
      <c r="B397" s="10" t="s">
        <v>45</v>
      </c>
      <c r="C397" s="18">
        <v>908</v>
      </c>
      <c r="D397" s="20" t="s">
        <v>9</v>
      </c>
      <c r="E397" s="20" t="s">
        <v>18</v>
      </c>
      <c r="F397" s="18"/>
      <c r="G397" s="19"/>
      <c r="H397" s="41">
        <f>H398</f>
        <v>162.5</v>
      </c>
      <c r="I397" s="52">
        <f>I398</f>
        <v>100</v>
      </c>
      <c r="J397" s="123">
        <f>J398</f>
        <v>100</v>
      </c>
      <c r="K397" s="52">
        <f t="shared" si="54"/>
        <v>0</v>
      </c>
      <c r="L397" s="123">
        <f t="shared" si="55"/>
        <v>100</v>
      </c>
      <c r="M397" s="87"/>
    </row>
    <row r="398" spans="1:13" ht="30.75" customHeight="1" x14ac:dyDescent="0.2">
      <c r="A398" s="256"/>
      <c r="B398" s="9" t="s">
        <v>140</v>
      </c>
      <c r="C398" s="18">
        <v>908</v>
      </c>
      <c r="D398" s="20" t="s">
        <v>9</v>
      </c>
      <c r="E398" s="20" t="s">
        <v>18</v>
      </c>
      <c r="F398" s="18" t="s">
        <v>240</v>
      </c>
      <c r="G398" s="19"/>
      <c r="H398" s="41">
        <f>H399+H401</f>
        <v>162.5</v>
      </c>
      <c r="I398" s="52">
        <f>I399+I401</f>
        <v>100</v>
      </c>
      <c r="J398" s="123">
        <f>J399+J401</f>
        <v>100</v>
      </c>
      <c r="K398" s="52">
        <f t="shared" si="54"/>
        <v>0</v>
      </c>
      <c r="L398" s="123">
        <f t="shared" si="55"/>
        <v>100</v>
      </c>
      <c r="M398" s="87"/>
    </row>
    <row r="399" spans="1:13" ht="0.75" hidden="1" customHeight="1" x14ac:dyDescent="0.2">
      <c r="A399" s="256"/>
      <c r="B399" s="10" t="s">
        <v>108</v>
      </c>
      <c r="C399" s="18">
        <v>908</v>
      </c>
      <c r="D399" s="20" t="s">
        <v>9</v>
      </c>
      <c r="E399" s="20" t="s">
        <v>18</v>
      </c>
      <c r="F399" s="18" t="s">
        <v>241</v>
      </c>
      <c r="G399" s="19"/>
      <c r="H399" s="41">
        <f>H400</f>
        <v>62.5</v>
      </c>
      <c r="I399" s="52">
        <f>I400</f>
        <v>0</v>
      </c>
      <c r="J399" s="123">
        <f>J400</f>
        <v>0</v>
      </c>
      <c r="K399" s="52">
        <f t="shared" si="54"/>
        <v>0</v>
      </c>
      <c r="L399" s="123" t="e">
        <f t="shared" si="55"/>
        <v>#DIV/0!</v>
      </c>
      <c r="M399" s="87"/>
    </row>
    <row r="400" spans="1:13" ht="31.5" hidden="1" x14ac:dyDescent="0.2">
      <c r="A400" s="256"/>
      <c r="B400" s="10" t="s">
        <v>15</v>
      </c>
      <c r="C400" s="18">
        <v>908</v>
      </c>
      <c r="D400" s="20" t="s">
        <v>9</v>
      </c>
      <c r="E400" s="20" t="s">
        <v>18</v>
      </c>
      <c r="F400" s="18" t="s">
        <v>241</v>
      </c>
      <c r="G400" s="19">
        <v>600</v>
      </c>
      <c r="H400" s="41">
        <v>62.5</v>
      </c>
      <c r="I400" s="52">
        <v>0</v>
      </c>
      <c r="J400" s="123">
        <v>0</v>
      </c>
      <c r="K400" s="52">
        <f t="shared" si="54"/>
        <v>0</v>
      </c>
      <c r="L400" s="123" t="e">
        <f t="shared" si="55"/>
        <v>#DIV/0!</v>
      </c>
      <c r="M400" s="87"/>
    </row>
    <row r="401" spans="1:13" ht="31.5" x14ac:dyDescent="0.2">
      <c r="A401" s="256"/>
      <c r="B401" s="10" t="s">
        <v>109</v>
      </c>
      <c r="C401" s="18">
        <v>908</v>
      </c>
      <c r="D401" s="20" t="s">
        <v>9</v>
      </c>
      <c r="E401" s="20" t="s">
        <v>18</v>
      </c>
      <c r="F401" s="18" t="s">
        <v>242</v>
      </c>
      <c r="G401" s="19"/>
      <c r="H401" s="41">
        <f>H402</f>
        <v>100</v>
      </c>
      <c r="I401" s="52">
        <f>I402</f>
        <v>100</v>
      </c>
      <c r="J401" s="123">
        <f>J402</f>
        <v>100</v>
      </c>
      <c r="K401" s="52">
        <f t="shared" si="54"/>
        <v>0</v>
      </c>
      <c r="L401" s="123">
        <f t="shared" si="55"/>
        <v>100</v>
      </c>
      <c r="M401" s="87"/>
    </row>
    <row r="402" spans="1:13" ht="15.75" x14ac:dyDescent="0.2">
      <c r="A402" s="256"/>
      <c r="B402" s="227" t="s">
        <v>199</v>
      </c>
      <c r="C402" s="18">
        <v>908</v>
      </c>
      <c r="D402" s="20" t="s">
        <v>9</v>
      </c>
      <c r="E402" s="20" t="s">
        <v>18</v>
      </c>
      <c r="F402" s="18" t="s">
        <v>242</v>
      </c>
      <c r="G402" s="19">
        <v>300</v>
      </c>
      <c r="H402" s="41">
        <v>100</v>
      </c>
      <c r="I402" s="52">
        <v>100</v>
      </c>
      <c r="J402" s="123">
        <v>100</v>
      </c>
      <c r="K402" s="52">
        <f t="shared" si="54"/>
        <v>0</v>
      </c>
      <c r="L402" s="123">
        <f t="shared" si="55"/>
        <v>100</v>
      </c>
      <c r="M402" s="87"/>
    </row>
    <row r="403" spans="1:13" s="47" customFormat="1" ht="15.75" x14ac:dyDescent="0.2">
      <c r="A403" s="243"/>
      <c r="B403" s="21" t="s">
        <v>243</v>
      </c>
      <c r="C403" s="22">
        <v>908</v>
      </c>
      <c r="D403" s="23" t="s">
        <v>9</v>
      </c>
      <c r="E403" s="23" t="s">
        <v>35</v>
      </c>
      <c r="F403" s="22"/>
      <c r="G403" s="24"/>
      <c r="H403" s="63" t="e">
        <f t="shared" ref="H403:J404" si="56">H404</f>
        <v>#REF!</v>
      </c>
      <c r="I403" s="63">
        <f t="shared" si="56"/>
        <v>1531.7</v>
      </c>
      <c r="J403" s="121">
        <f t="shared" si="56"/>
        <v>1531.6990000000001</v>
      </c>
      <c r="K403" s="63">
        <f t="shared" si="54"/>
        <v>-9.9999999997635314E-4</v>
      </c>
      <c r="L403" s="121">
        <f t="shared" si="55"/>
        <v>99.999934713063922</v>
      </c>
      <c r="M403" s="88"/>
    </row>
    <row r="404" spans="1:13" s="47" customFormat="1" ht="31.5" x14ac:dyDescent="0.2">
      <c r="A404" s="243"/>
      <c r="B404" s="21" t="s">
        <v>83</v>
      </c>
      <c r="C404" s="22">
        <v>908</v>
      </c>
      <c r="D404" s="23" t="s">
        <v>9</v>
      </c>
      <c r="E404" s="23" t="s">
        <v>35</v>
      </c>
      <c r="F404" s="22" t="s">
        <v>187</v>
      </c>
      <c r="G404" s="24"/>
      <c r="H404" s="43" t="e">
        <f t="shared" si="56"/>
        <v>#REF!</v>
      </c>
      <c r="I404" s="63">
        <f t="shared" si="56"/>
        <v>1531.7</v>
      </c>
      <c r="J404" s="121">
        <f t="shared" si="56"/>
        <v>1531.6990000000001</v>
      </c>
      <c r="K404" s="63">
        <f t="shared" si="54"/>
        <v>-9.9999999997635314E-4</v>
      </c>
      <c r="L404" s="121">
        <f t="shared" si="55"/>
        <v>99.999934713063922</v>
      </c>
      <c r="M404" s="88"/>
    </row>
    <row r="405" spans="1:13" s="47" customFormat="1" ht="15.75" x14ac:dyDescent="0.2">
      <c r="A405" s="243"/>
      <c r="B405" s="21" t="s">
        <v>342</v>
      </c>
      <c r="C405" s="22">
        <v>908</v>
      </c>
      <c r="D405" s="23" t="s">
        <v>9</v>
      </c>
      <c r="E405" s="23" t="s">
        <v>35</v>
      </c>
      <c r="F405" s="22" t="s">
        <v>259</v>
      </c>
      <c r="G405" s="24"/>
      <c r="H405" s="63" t="e">
        <f>H406+#REF!</f>
        <v>#REF!</v>
      </c>
      <c r="I405" s="63">
        <f>I406</f>
        <v>1531.7</v>
      </c>
      <c r="J405" s="121">
        <f>J406</f>
        <v>1531.6990000000001</v>
      </c>
      <c r="K405" s="63">
        <f t="shared" si="54"/>
        <v>-9.9999999997635314E-4</v>
      </c>
      <c r="L405" s="121">
        <f t="shared" si="55"/>
        <v>99.999934713063922</v>
      </c>
      <c r="M405" s="88"/>
    </row>
    <row r="406" spans="1:13" s="47" customFormat="1" ht="20.25" customHeight="1" x14ac:dyDescent="0.2">
      <c r="A406" s="243"/>
      <c r="B406" s="21" t="s">
        <v>343</v>
      </c>
      <c r="C406" s="22">
        <v>908</v>
      </c>
      <c r="D406" s="23" t="s">
        <v>9</v>
      </c>
      <c r="E406" s="23" t="s">
        <v>35</v>
      </c>
      <c r="F406" s="22" t="s">
        <v>340</v>
      </c>
      <c r="G406" s="24"/>
      <c r="H406" s="63">
        <f>H407</f>
        <v>2385.3000000000002</v>
      </c>
      <c r="I406" s="63">
        <f>I407</f>
        <v>1531.7</v>
      </c>
      <c r="J406" s="121">
        <f>J407</f>
        <v>1531.6990000000001</v>
      </c>
      <c r="K406" s="63">
        <f t="shared" si="54"/>
        <v>-9.9999999997635314E-4</v>
      </c>
      <c r="L406" s="121">
        <f t="shared" si="55"/>
        <v>99.999934713063922</v>
      </c>
      <c r="M406" s="88"/>
    </row>
    <row r="407" spans="1:13" s="47" customFormat="1" ht="15.75" x14ac:dyDescent="0.2">
      <c r="A407" s="243"/>
      <c r="B407" s="21" t="s">
        <v>23</v>
      </c>
      <c r="C407" s="22">
        <v>908</v>
      </c>
      <c r="D407" s="23" t="s">
        <v>9</v>
      </c>
      <c r="E407" s="23" t="s">
        <v>35</v>
      </c>
      <c r="F407" s="22" t="s">
        <v>340</v>
      </c>
      <c r="G407" s="24">
        <v>800</v>
      </c>
      <c r="H407" s="63">
        <v>2385.3000000000002</v>
      </c>
      <c r="I407" s="63">
        <v>1531.7</v>
      </c>
      <c r="J407" s="121">
        <v>1531.6990000000001</v>
      </c>
      <c r="K407" s="63">
        <f t="shared" si="54"/>
        <v>-9.9999999997635314E-4</v>
      </c>
      <c r="L407" s="121">
        <f t="shared" si="55"/>
        <v>99.999934713063922</v>
      </c>
      <c r="M407" s="88"/>
    </row>
    <row r="408" spans="1:13" ht="15.75" x14ac:dyDescent="0.2">
      <c r="A408" s="256"/>
      <c r="B408" s="54" t="s">
        <v>150</v>
      </c>
      <c r="C408" s="55">
        <v>908</v>
      </c>
      <c r="D408" s="23" t="s">
        <v>9</v>
      </c>
      <c r="E408" s="23" t="s">
        <v>19</v>
      </c>
      <c r="F408" s="55"/>
      <c r="G408" s="56"/>
      <c r="H408" s="66" t="e">
        <f>H409</f>
        <v>#REF!</v>
      </c>
      <c r="I408" s="57">
        <f>I409+I413</f>
        <v>20573.600000000002</v>
      </c>
      <c r="J408" s="124">
        <f>J409+J413</f>
        <v>20573.2</v>
      </c>
      <c r="K408" s="57">
        <f t="shared" si="54"/>
        <v>-0.40000000000145519</v>
      </c>
      <c r="L408" s="124">
        <f t="shared" si="55"/>
        <v>99.998055760780801</v>
      </c>
      <c r="M408" s="93"/>
    </row>
    <row r="409" spans="1:13" ht="31.5" x14ac:dyDescent="0.2">
      <c r="A409" s="256"/>
      <c r="B409" s="21" t="s">
        <v>130</v>
      </c>
      <c r="C409" s="22">
        <v>908</v>
      </c>
      <c r="D409" s="23" t="s">
        <v>9</v>
      </c>
      <c r="E409" s="23" t="s">
        <v>19</v>
      </c>
      <c r="F409" s="22" t="s">
        <v>231</v>
      </c>
      <c r="G409" s="24"/>
      <c r="H409" s="42" t="e">
        <f t="shared" ref="H409:I411" si="57">H410</f>
        <v>#REF!</v>
      </c>
      <c r="I409" s="24">
        <f t="shared" si="57"/>
        <v>507.9</v>
      </c>
      <c r="J409" s="121">
        <f>J410</f>
        <v>507.5</v>
      </c>
      <c r="K409" s="24">
        <f t="shared" si="54"/>
        <v>-0.39999999999997726</v>
      </c>
      <c r="L409" s="245">
        <f t="shared" si="55"/>
        <v>99.921244339436896</v>
      </c>
      <c r="M409" s="94"/>
    </row>
    <row r="410" spans="1:13" ht="31.5" x14ac:dyDescent="0.2">
      <c r="A410" s="256"/>
      <c r="B410" s="227" t="s">
        <v>491</v>
      </c>
      <c r="C410" s="22">
        <v>908</v>
      </c>
      <c r="D410" s="23" t="s">
        <v>9</v>
      </c>
      <c r="E410" s="23" t="s">
        <v>19</v>
      </c>
      <c r="F410" s="22" t="s">
        <v>232</v>
      </c>
      <c r="G410" s="24"/>
      <c r="H410" s="43" t="e">
        <f>#REF!+H411</f>
        <v>#REF!</v>
      </c>
      <c r="I410" s="63">
        <f>I411</f>
        <v>507.9</v>
      </c>
      <c r="J410" s="121">
        <f>J411</f>
        <v>507.5</v>
      </c>
      <c r="K410" s="63">
        <f t="shared" si="54"/>
        <v>-0.39999999999997726</v>
      </c>
      <c r="L410" s="121">
        <f t="shared" si="55"/>
        <v>99.921244339436896</v>
      </c>
      <c r="M410" s="88"/>
    </row>
    <row r="411" spans="1:13" ht="15.75" x14ac:dyDescent="0.2">
      <c r="A411" s="256"/>
      <c r="B411" s="231" t="s">
        <v>103</v>
      </c>
      <c r="C411" s="22">
        <v>908</v>
      </c>
      <c r="D411" s="23" t="s">
        <v>9</v>
      </c>
      <c r="E411" s="23" t="s">
        <v>19</v>
      </c>
      <c r="F411" s="22" t="s">
        <v>482</v>
      </c>
      <c r="G411" s="24"/>
      <c r="H411" s="42">
        <f t="shared" si="57"/>
        <v>120.2</v>
      </c>
      <c r="I411" s="24">
        <f t="shared" si="57"/>
        <v>507.9</v>
      </c>
      <c r="J411" s="153">
        <f>J412</f>
        <v>507.5</v>
      </c>
      <c r="K411" s="24">
        <f t="shared" si="54"/>
        <v>-0.39999999999997726</v>
      </c>
      <c r="L411" s="245">
        <f t="shared" si="55"/>
        <v>99.921244339436896</v>
      </c>
      <c r="M411" s="94"/>
    </row>
    <row r="412" spans="1:13" ht="15.75" x14ac:dyDescent="0.2">
      <c r="A412" s="256"/>
      <c r="B412" s="244" t="s">
        <v>199</v>
      </c>
      <c r="C412" s="22">
        <v>908</v>
      </c>
      <c r="D412" s="23" t="s">
        <v>9</v>
      </c>
      <c r="E412" s="23" t="s">
        <v>19</v>
      </c>
      <c r="F412" s="22" t="s">
        <v>482</v>
      </c>
      <c r="G412" s="24">
        <v>200</v>
      </c>
      <c r="H412" s="42">
        <v>120.2</v>
      </c>
      <c r="I412" s="24">
        <v>507.9</v>
      </c>
      <c r="J412" s="153">
        <v>507.5</v>
      </c>
      <c r="K412" s="24">
        <f t="shared" si="54"/>
        <v>-0.39999999999997726</v>
      </c>
      <c r="L412" s="245">
        <f t="shared" si="55"/>
        <v>99.921244339436896</v>
      </c>
      <c r="M412" s="94"/>
    </row>
    <row r="413" spans="1:13" s="285" customFormat="1" ht="47.25" x14ac:dyDescent="0.2">
      <c r="A413" s="256"/>
      <c r="B413" s="9" t="s">
        <v>474</v>
      </c>
      <c r="C413" s="22">
        <v>908</v>
      </c>
      <c r="D413" s="23" t="s">
        <v>9</v>
      </c>
      <c r="E413" s="23" t="s">
        <v>19</v>
      </c>
      <c r="F413" s="22" t="s">
        <v>473</v>
      </c>
      <c r="G413" s="24"/>
      <c r="H413" s="42"/>
      <c r="I413" s="24">
        <f>I414</f>
        <v>20065.7</v>
      </c>
      <c r="J413" s="153">
        <f>J414</f>
        <v>20065.7</v>
      </c>
      <c r="K413" s="178">
        <f>J413-I413</f>
        <v>0</v>
      </c>
      <c r="L413" s="245">
        <f>J413/I413*100</f>
        <v>100</v>
      </c>
      <c r="M413" s="94"/>
    </row>
    <row r="414" spans="1:13" s="285" customFormat="1" ht="15.75" x14ac:dyDescent="0.2">
      <c r="A414" s="256"/>
      <c r="B414" s="231" t="s">
        <v>131</v>
      </c>
      <c r="C414" s="22">
        <v>908</v>
      </c>
      <c r="D414" s="23" t="s">
        <v>9</v>
      </c>
      <c r="E414" s="23" t="s">
        <v>19</v>
      </c>
      <c r="F414" s="22" t="s">
        <v>473</v>
      </c>
      <c r="G414" s="24">
        <v>500</v>
      </c>
      <c r="H414" s="42"/>
      <c r="I414" s="24">
        <v>20065.7</v>
      </c>
      <c r="J414" s="153">
        <v>20065.7</v>
      </c>
      <c r="K414" s="178">
        <f>J414-I414</f>
        <v>0</v>
      </c>
      <c r="L414" s="245">
        <f>J414/I414*100</f>
        <v>100</v>
      </c>
      <c r="M414" s="94"/>
    </row>
    <row r="415" spans="1:13" ht="14.25" customHeight="1" x14ac:dyDescent="0.2">
      <c r="A415" s="256"/>
      <c r="B415" s="10" t="s">
        <v>46</v>
      </c>
      <c r="C415" s="18">
        <v>908</v>
      </c>
      <c r="D415" s="20" t="s">
        <v>9</v>
      </c>
      <c r="E415" s="20" t="s">
        <v>47</v>
      </c>
      <c r="F415" s="18"/>
      <c r="G415" s="19"/>
      <c r="H415" s="41">
        <f>H427+H416+H423</f>
        <v>833.2</v>
      </c>
      <c r="I415" s="52">
        <f>I427+I416+I423</f>
        <v>546</v>
      </c>
      <c r="J415" s="123">
        <f>J427+J416+J423</f>
        <v>544.25</v>
      </c>
      <c r="K415" s="52">
        <f t="shared" si="54"/>
        <v>-1.75</v>
      </c>
      <c r="L415" s="123">
        <f t="shared" si="55"/>
        <v>99.679487179487182</v>
      </c>
      <c r="M415" s="87"/>
    </row>
    <row r="416" spans="1:13" s="172" customFormat="1" ht="15.75" hidden="1" x14ac:dyDescent="0.2">
      <c r="A416" s="256"/>
      <c r="B416" s="10" t="s">
        <v>110</v>
      </c>
      <c r="C416" s="18">
        <v>908</v>
      </c>
      <c r="D416" s="20" t="s">
        <v>9</v>
      </c>
      <c r="E416" s="20" t="s">
        <v>47</v>
      </c>
      <c r="F416" s="18" t="s">
        <v>246</v>
      </c>
      <c r="G416" s="19"/>
      <c r="H416" s="41">
        <f>H417+H420</f>
        <v>406</v>
      </c>
      <c r="I416" s="52">
        <f>I417+I420</f>
        <v>0</v>
      </c>
      <c r="J416" s="123">
        <f>J417+J420</f>
        <v>0</v>
      </c>
      <c r="K416" s="52">
        <f t="shared" ref="K416:K426" si="58">J416-I416</f>
        <v>0</v>
      </c>
      <c r="L416" s="123" t="e">
        <f t="shared" ref="L416:L426" si="59">J416/I416*100</f>
        <v>#DIV/0!</v>
      </c>
      <c r="M416" s="87"/>
    </row>
    <row r="417" spans="1:13" s="172" customFormat="1" ht="15.75" hidden="1" x14ac:dyDescent="0.2">
      <c r="A417" s="256"/>
      <c r="B417" s="10" t="s">
        <v>61</v>
      </c>
      <c r="C417" s="18">
        <v>908</v>
      </c>
      <c r="D417" s="20" t="s">
        <v>9</v>
      </c>
      <c r="E417" s="20" t="s">
        <v>47</v>
      </c>
      <c r="F417" s="18" t="s">
        <v>247</v>
      </c>
      <c r="G417" s="19"/>
      <c r="H417" s="41">
        <f t="shared" ref="H417:J418" si="60">H418</f>
        <v>376</v>
      </c>
      <c r="I417" s="52">
        <f t="shared" si="60"/>
        <v>0</v>
      </c>
      <c r="J417" s="123">
        <f t="shared" si="60"/>
        <v>0</v>
      </c>
      <c r="K417" s="52">
        <f t="shared" si="58"/>
        <v>0</v>
      </c>
      <c r="L417" s="123" t="e">
        <f t="shared" si="59"/>
        <v>#DIV/0!</v>
      </c>
      <c r="M417" s="87"/>
    </row>
    <row r="418" spans="1:13" ht="15.75" hidden="1" x14ac:dyDescent="0.2">
      <c r="A418" s="256"/>
      <c r="B418" s="10" t="s">
        <v>111</v>
      </c>
      <c r="C418" s="18">
        <v>908</v>
      </c>
      <c r="D418" s="20" t="s">
        <v>9</v>
      </c>
      <c r="E418" s="20" t="s">
        <v>47</v>
      </c>
      <c r="F418" s="18" t="s">
        <v>248</v>
      </c>
      <c r="G418" s="19"/>
      <c r="H418" s="41">
        <f t="shared" si="60"/>
        <v>376</v>
      </c>
      <c r="I418" s="52">
        <f t="shared" si="60"/>
        <v>0</v>
      </c>
      <c r="J418" s="123">
        <f t="shared" si="60"/>
        <v>0</v>
      </c>
      <c r="K418" s="52">
        <f t="shared" si="58"/>
        <v>0</v>
      </c>
      <c r="L418" s="123" t="e">
        <f t="shared" si="59"/>
        <v>#DIV/0!</v>
      </c>
      <c r="M418" s="87"/>
    </row>
    <row r="419" spans="1:13" ht="31.5" hidden="1" x14ac:dyDescent="0.2">
      <c r="A419" s="256"/>
      <c r="B419" s="10" t="s">
        <v>15</v>
      </c>
      <c r="C419" s="18">
        <v>908</v>
      </c>
      <c r="D419" s="20" t="s">
        <v>9</v>
      </c>
      <c r="E419" s="20" t="s">
        <v>47</v>
      </c>
      <c r="F419" s="18" t="s">
        <v>248</v>
      </c>
      <c r="G419" s="19">
        <v>600</v>
      </c>
      <c r="H419" s="41">
        <v>376</v>
      </c>
      <c r="I419" s="52">
        <v>0</v>
      </c>
      <c r="J419" s="123">
        <v>0</v>
      </c>
      <c r="K419" s="52">
        <f t="shared" si="58"/>
        <v>0</v>
      </c>
      <c r="L419" s="123" t="e">
        <f t="shared" si="59"/>
        <v>#DIV/0!</v>
      </c>
      <c r="M419" s="87"/>
    </row>
    <row r="420" spans="1:13" ht="15.75" hidden="1" x14ac:dyDescent="0.2">
      <c r="A420" s="256"/>
      <c r="B420" s="10" t="s">
        <v>112</v>
      </c>
      <c r="C420" s="18">
        <v>908</v>
      </c>
      <c r="D420" s="20" t="s">
        <v>9</v>
      </c>
      <c r="E420" s="20" t="s">
        <v>47</v>
      </c>
      <c r="F420" s="18" t="s">
        <v>249</v>
      </c>
      <c r="G420" s="19"/>
      <c r="H420" s="41">
        <f t="shared" ref="H420:J421" si="61">H421</f>
        <v>30</v>
      </c>
      <c r="I420" s="52">
        <f t="shared" si="61"/>
        <v>0</v>
      </c>
      <c r="J420" s="123">
        <f t="shared" si="61"/>
        <v>0</v>
      </c>
      <c r="K420" s="52">
        <f t="shared" si="58"/>
        <v>0</v>
      </c>
      <c r="L420" s="123" t="e">
        <f t="shared" si="59"/>
        <v>#DIV/0!</v>
      </c>
      <c r="M420" s="88"/>
    </row>
    <row r="421" spans="1:13" ht="15.75" hidden="1" x14ac:dyDescent="0.2">
      <c r="A421" s="256"/>
      <c r="B421" s="10" t="s">
        <v>113</v>
      </c>
      <c r="C421" s="18">
        <v>908</v>
      </c>
      <c r="D421" s="20" t="s">
        <v>9</v>
      </c>
      <c r="E421" s="20" t="s">
        <v>47</v>
      </c>
      <c r="F421" s="18" t="s">
        <v>250</v>
      </c>
      <c r="G421" s="19"/>
      <c r="H421" s="41">
        <f t="shared" si="61"/>
        <v>30</v>
      </c>
      <c r="I421" s="52">
        <f t="shared" si="61"/>
        <v>0</v>
      </c>
      <c r="J421" s="123">
        <f t="shared" si="61"/>
        <v>0</v>
      </c>
      <c r="K421" s="52">
        <f t="shared" si="58"/>
        <v>0</v>
      </c>
      <c r="L421" s="123" t="e">
        <f t="shared" si="59"/>
        <v>#DIV/0!</v>
      </c>
      <c r="M421" s="87"/>
    </row>
    <row r="422" spans="1:13" ht="15.75" hidden="1" x14ac:dyDescent="0.2">
      <c r="A422" s="256"/>
      <c r="B422" s="227" t="s">
        <v>199</v>
      </c>
      <c r="C422" s="18">
        <v>908</v>
      </c>
      <c r="D422" s="20" t="s">
        <v>9</v>
      </c>
      <c r="E422" s="20" t="s">
        <v>47</v>
      </c>
      <c r="F422" s="18" t="s">
        <v>250</v>
      </c>
      <c r="G422" s="19">
        <v>200</v>
      </c>
      <c r="H422" s="41">
        <v>30</v>
      </c>
      <c r="I422" s="52">
        <v>0</v>
      </c>
      <c r="J422" s="123">
        <v>0</v>
      </c>
      <c r="K422" s="52">
        <f t="shared" si="58"/>
        <v>0</v>
      </c>
      <c r="L422" s="123" t="e">
        <f t="shared" si="59"/>
        <v>#DIV/0!</v>
      </c>
      <c r="M422" s="87"/>
    </row>
    <row r="423" spans="1:13" s="172" customFormat="1" ht="31.5" x14ac:dyDescent="0.2">
      <c r="A423" s="256"/>
      <c r="B423" s="21" t="s">
        <v>130</v>
      </c>
      <c r="C423" s="22">
        <v>908</v>
      </c>
      <c r="D423" s="23" t="s">
        <v>9</v>
      </c>
      <c r="E423" s="23" t="s">
        <v>47</v>
      </c>
      <c r="F423" s="22" t="s">
        <v>231</v>
      </c>
      <c r="G423" s="24"/>
      <c r="H423" s="42">
        <f t="shared" ref="H423:I423" si="62">H424</f>
        <v>227.2</v>
      </c>
      <c r="I423" s="178">
        <f t="shared" si="62"/>
        <v>350</v>
      </c>
      <c r="J423" s="121">
        <f>J424</f>
        <v>348.25</v>
      </c>
      <c r="K423" s="24">
        <f t="shared" si="58"/>
        <v>-1.75</v>
      </c>
      <c r="L423" s="153">
        <f t="shared" si="59"/>
        <v>99.5</v>
      </c>
      <c r="M423" s="87"/>
    </row>
    <row r="424" spans="1:13" ht="31.5" x14ac:dyDescent="0.2">
      <c r="A424" s="256"/>
      <c r="B424" s="227" t="s">
        <v>490</v>
      </c>
      <c r="C424" s="16">
        <v>908</v>
      </c>
      <c r="D424" s="20" t="s">
        <v>9</v>
      </c>
      <c r="E424" s="20" t="s">
        <v>47</v>
      </c>
      <c r="F424" s="16" t="s">
        <v>232</v>
      </c>
      <c r="G424" s="25"/>
      <c r="H424" s="39">
        <f>H425</f>
        <v>227.2</v>
      </c>
      <c r="I424" s="129">
        <f>I425</f>
        <v>350</v>
      </c>
      <c r="J424" s="145">
        <f>J425</f>
        <v>348.25</v>
      </c>
      <c r="K424" s="160">
        <f t="shared" si="58"/>
        <v>-1.75</v>
      </c>
      <c r="L424" s="145">
        <f t="shared" si="59"/>
        <v>99.5</v>
      </c>
      <c r="M424" s="87"/>
    </row>
    <row r="425" spans="1:13" ht="15.75" x14ac:dyDescent="0.2">
      <c r="A425" s="256"/>
      <c r="B425" s="271" t="s">
        <v>103</v>
      </c>
      <c r="C425" s="1">
        <v>908</v>
      </c>
      <c r="D425" s="20" t="s">
        <v>9</v>
      </c>
      <c r="E425" s="20" t="s">
        <v>47</v>
      </c>
      <c r="F425" s="1" t="s">
        <v>244</v>
      </c>
      <c r="G425" s="2"/>
      <c r="H425" s="37">
        <f>H426</f>
        <v>227.2</v>
      </c>
      <c r="I425" s="127">
        <f>I426</f>
        <v>350</v>
      </c>
      <c r="J425" s="143">
        <f>J426</f>
        <v>348.25</v>
      </c>
      <c r="K425" s="158">
        <f t="shared" si="58"/>
        <v>-1.75</v>
      </c>
      <c r="L425" s="143">
        <f t="shared" si="59"/>
        <v>99.5</v>
      </c>
      <c r="M425" s="87"/>
    </row>
    <row r="426" spans="1:13" ht="15.75" x14ac:dyDescent="0.2">
      <c r="A426" s="256"/>
      <c r="B426" s="227" t="s">
        <v>199</v>
      </c>
      <c r="C426" s="1">
        <v>908</v>
      </c>
      <c r="D426" s="20" t="s">
        <v>9</v>
      </c>
      <c r="E426" s="20" t="s">
        <v>47</v>
      </c>
      <c r="F426" s="1" t="s">
        <v>244</v>
      </c>
      <c r="G426" s="2">
        <v>200</v>
      </c>
      <c r="H426" s="39">
        <v>227.2</v>
      </c>
      <c r="I426" s="129">
        <v>350</v>
      </c>
      <c r="J426" s="145">
        <v>348.25</v>
      </c>
      <c r="K426" s="160">
        <f t="shared" si="58"/>
        <v>-1.75</v>
      </c>
      <c r="L426" s="145">
        <f t="shared" si="59"/>
        <v>99.5</v>
      </c>
      <c r="M426" s="87"/>
    </row>
    <row r="427" spans="1:13" ht="31.5" x14ac:dyDescent="0.2">
      <c r="A427" s="256"/>
      <c r="B427" s="10" t="s">
        <v>83</v>
      </c>
      <c r="C427" s="18">
        <v>908</v>
      </c>
      <c r="D427" s="20" t="s">
        <v>9</v>
      </c>
      <c r="E427" s="20" t="s">
        <v>47</v>
      </c>
      <c r="F427" s="18" t="s">
        <v>187</v>
      </c>
      <c r="G427" s="19"/>
      <c r="H427" s="41">
        <f t="shared" ref="H427:J427" si="63">H428</f>
        <v>200</v>
      </c>
      <c r="I427" s="52">
        <f t="shared" si="63"/>
        <v>196</v>
      </c>
      <c r="J427" s="123">
        <f t="shared" si="63"/>
        <v>196</v>
      </c>
      <c r="K427" s="52">
        <f t="shared" si="54"/>
        <v>0</v>
      </c>
      <c r="L427" s="123">
        <f t="shared" si="55"/>
        <v>100</v>
      </c>
      <c r="M427" s="88"/>
    </row>
    <row r="428" spans="1:13" ht="15.75" x14ac:dyDescent="0.2">
      <c r="A428" s="256"/>
      <c r="B428" s="10" t="s">
        <v>132</v>
      </c>
      <c r="C428" s="18">
        <v>908</v>
      </c>
      <c r="D428" s="20" t="s">
        <v>9</v>
      </c>
      <c r="E428" s="20" t="s">
        <v>47</v>
      </c>
      <c r="F428" s="18" t="s">
        <v>339</v>
      </c>
      <c r="G428" s="19"/>
      <c r="H428" s="41">
        <f>H429</f>
        <v>200</v>
      </c>
      <c r="I428" s="52">
        <f>I429</f>
        <v>196</v>
      </c>
      <c r="J428" s="123">
        <f>J429</f>
        <v>196</v>
      </c>
      <c r="K428" s="52">
        <f t="shared" si="54"/>
        <v>0</v>
      </c>
      <c r="L428" s="123">
        <f t="shared" si="55"/>
        <v>100</v>
      </c>
      <c r="M428" s="87"/>
    </row>
    <row r="429" spans="1:13" ht="15.75" x14ac:dyDescent="0.2">
      <c r="A429" s="256"/>
      <c r="B429" s="227" t="s">
        <v>199</v>
      </c>
      <c r="C429" s="18">
        <v>908</v>
      </c>
      <c r="D429" s="20" t="s">
        <v>9</v>
      </c>
      <c r="E429" s="20" t="s">
        <v>47</v>
      </c>
      <c r="F429" s="18" t="s">
        <v>339</v>
      </c>
      <c r="G429" s="19">
        <v>200</v>
      </c>
      <c r="H429" s="43">
        <v>200</v>
      </c>
      <c r="I429" s="63">
        <v>196</v>
      </c>
      <c r="J429" s="121">
        <v>196</v>
      </c>
      <c r="K429" s="63">
        <f t="shared" si="54"/>
        <v>0</v>
      </c>
      <c r="L429" s="121">
        <f t="shared" si="55"/>
        <v>100</v>
      </c>
      <c r="M429" s="88"/>
    </row>
    <row r="430" spans="1:13" s="47" customFormat="1" ht="15.75" x14ac:dyDescent="0.2">
      <c r="A430" s="243"/>
      <c r="B430" s="21" t="s">
        <v>48</v>
      </c>
      <c r="C430" s="22">
        <v>908</v>
      </c>
      <c r="D430" s="23" t="s">
        <v>18</v>
      </c>
      <c r="E430" s="23"/>
      <c r="F430" s="22"/>
      <c r="G430" s="24"/>
      <c r="H430" s="43">
        <f>H435</f>
        <v>0</v>
      </c>
      <c r="I430" s="63">
        <f>I435+I432+I442</f>
        <v>8324.6</v>
      </c>
      <c r="J430" s="63">
        <f>J435+J432+J442</f>
        <v>8324.6</v>
      </c>
      <c r="K430" s="63">
        <f t="shared" si="54"/>
        <v>0</v>
      </c>
      <c r="L430" s="121">
        <f t="shared" si="55"/>
        <v>100</v>
      </c>
      <c r="M430" s="88"/>
    </row>
    <row r="431" spans="1:13" s="47" customFormat="1" ht="15.75" x14ac:dyDescent="0.2">
      <c r="A431" s="243"/>
      <c r="B431" s="21" t="s">
        <v>412</v>
      </c>
      <c r="C431" s="22">
        <v>908</v>
      </c>
      <c r="D431" s="23" t="s">
        <v>18</v>
      </c>
      <c r="E431" s="23" t="s">
        <v>20</v>
      </c>
      <c r="F431" s="22"/>
      <c r="G431" s="24"/>
      <c r="H431" s="43"/>
      <c r="I431" s="63">
        <f t="shared" ref="I431:J433" si="64">I432</f>
        <v>1000</v>
      </c>
      <c r="J431" s="63">
        <f t="shared" si="64"/>
        <v>1000</v>
      </c>
      <c r="K431" s="63">
        <f t="shared" ref="K431" si="65">J431-I431</f>
        <v>0</v>
      </c>
      <c r="L431" s="121">
        <f t="shared" ref="L431" si="66">J431/I431*100</f>
        <v>100</v>
      </c>
      <c r="M431" s="88"/>
    </row>
    <row r="432" spans="1:13" s="47" customFormat="1" ht="31.5" x14ac:dyDescent="0.2">
      <c r="A432" s="243"/>
      <c r="B432" s="21" t="s">
        <v>348</v>
      </c>
      <c r="C432" s="22">
        <v>908</v>
      </c>
      <c r="D432" s="23" t="s">
        <v>18</v>
      </c>
      <c r="E432" s="23" t="s">
        <v>20</v>
      </c>
      <c r="F432" s="22" t="s">
        <v>255</v>
      </c>
      <c r="G432" s="24"/>
      <c r="H432" s="43"/>
      <c r="I432" s="63">
        <f t="shared" si="64"/>
        <v>1000</v>
      </c>
      <c r="J432" s="63">
        <f t="shared" si="64"/>
        <v>1000</v>
      </c>
      <c r="K432" s="63">
        <f t="shared" ref="K432:K434" si="67">J432-I432</f>
        <v>0</v>
      </c>
      <c r="L432" s="121">
        <f t="shared" ref="L432:L434" si="68">J432/I432*100</f>
        <v>100</v>
      </c>
      <c r="M432" s="88"/>
    </row>
    <row r="433" spans="1:13" s="47" customFormat="1" ht="15.75" x14ac:dyDescent="0.2">
      <c r="A433" s="243"/>
      <c r="B433" s="9" t="s">
        <v>411</v>
      </c>
      <c r="C433" s="22">
        <v>908</v>
      </c>
      <c r="D433" s="23" t="s">
        <v>18</v>
      </c>
      <c r="E433" s="23" t="s">
        <v>20</v>
      </c>
      <c r="F433" s="22" t="s">
        <v>410</v>
      </c>
      <c r="G433" s="24"/>
      <c r="H433" s="43"/>
      <c r="I433" s="63">
        <f t="shared" si="64"/>
        <v>1000</v>
      </c>
      <c r="J433" s="63">
        <f t="shared" si="64"/>
        <v>1000</v>
      </c>
      <c r="K433" s="63">
        <f t="shared" si="67"/>
        <v>0</v>
      </c>
      <c r="L433" s="121">
        <f t="shared" si="68"/>
        <v>100</v>
      </c>
      <c r="M433" s="88"/>
    </row>
    <row r="434" spans="1:13" s="47" customFormat="1" ht="31.5" x14ac:dyDescent="0.2">
      <c r="A434" s="243"/>
      <c r="B434" s="10" t="s">
        <v>15</v>
      </c>
      <c r="C434" s="22">
        <v>908</v>
      </c>
      <c r="D434" s="23" t="s">
        <v>18</v>
      </c>
      <c r="E434" s="23" t="s">
        <v>20</v>
      </c>
      <c r="F434" s="22" t="s">
        <v>410</v>
      </c>
      <c r="G434" s="24">
        <v>600</v>
      </c>
      <c r="H434" s="43"/>
      <c r="I434" s="63">
        <v>1000</v>
      </c>
      <c r="J434" s="121">
        <v>1000</v>
      </c>
      <c r="K434" s="63">
        <f t="shared" si="67"/>
        <v>0</v>
      </c>
      <c r="L434" s="121">
        <f t="shared" si="68"/>
        <v>100</v>
      </c>
      <c r="M434" s="88"/>
    </row>
    <row r="435" spans="1:13" s="47" customFormat="1" ht="15.75" x14ac:dyDescent="0.2">
      <c r="A435" s="243"/>
      <c r="B435" s="21" t="s">
        <v>49</v>
      </c>
      <c r="C435" s="22">
        <v>908</v>
      </c>
      <c r="D435" s="23" t="s">
        <v>18</v>
      </c>
      <c r="E435" s="23" t="s">
        <v>25</v>
      </c>
      <c r="F435" s="22"/>
      <c r="G435" s="24"/>
      <c r="H435" s="43">
        <f t="shared" ref="H435" si="69">H436</f>
        <v>0</v>
      </c>
      <c r="I435" s="63">
        <f>I436</f>
        <v>2324.6</v>
      </c>
      <c r="J435" s="121">
        <f>J436</f>
        <v>2324.6</v>
      </c>
      <c r="K435" s="63">
        <f t="shared" si="54"/>
        <v>0</v>
      </c>
      <c r="L435" s="121">
        <f t="shared" si="55"/>
        <v>100</v>
      </c>
      <c r="M435" s="88"/>
    </row>
    <row r="436" spans="1:13" s="47" customFormat="1" ht="31.5" x14ac:dyDescent="0.2">
      <c r="A436" s="243"/>
      <c r="B436" s="21" t="s">
        <v>348</v>
      </c>
      <c r="C436" s="22">
        <v>908</v>
      </c>
      <c r="D436" s="23" t="s">
        <v>18</v>
      </c>
      <c r="E436" s="23" t="s">
        <v>25</v>
      </c>
      <c r="F436" s="22" t="s">
        <v>255</v>
      </c>
      <c r="G436" s="24"/>
      <c r="H436" s="43">
        <f t="shared" ref="H436:I440" si="70">H437</f>
        <v>0</v>
      </c>
      <c r="I436" s="63">
        <f>I437</f>
        <v>2324.6</v>
      </c>
      <c r="J436" s="121">
        <f>J437</f>
        <v>2324.6</v>
      </c>
      <c r="K436" s="63">
        <f t="shared" si="54"/>
        <v>0</v>
      </c>
      <c r="L436" s="121">
        <f t="shared" si="55"/>
        <v>100</v>
      </c>
      <c r="M436" s="88"/>
    </row>
    <row r="437" spans="1:13" s="47" customFormat="1" ht="31.5" x14ac:dyDescent="0.2">
      <c r="A437" s="243"/>
      <c r="B437" s="21" t="s">
        <v>284</v>
      </c>
      <c r="C437" s="22">
        <v>908</v>
      </c>
      <c r="D437" s="23" t="s">
        <v>18</v>
      </c>
      <c r="E437" s="23" t="s">
        <v>25</v>
      </c>
      <c r="F437" s="22" t="s">
        <v>285</v>
      </c>
      <c r="G437" s="24"/>
      <c r="H437" s="43">
        <f>H440</f>
        <v>0</v>
      </c>
      <c r="I437" s="63">
        <f>I440+I438</f>
        <v>2324.6</v>
      </c>
      <c r="J437" s="121">
        <f>J440+J438</f>
        <v>2324.6</v>
      </c>
      <c r="K437" s="63">
        <f t="shared" si="54"/>
        <v>0</v>
      </c>
      <c r="L437" s="121">
        <f t="shared" si="55"/>
        <v>100</v>
      </c>
      <c r="M437" s="88"/>
    </row>
    <row r="438" spans="1:13" s="47" customFormat="1" ht="31.5" x14ac:dyDescent="0.2">
      <c r="A438" s="243"/>
      <c r="B438" s="21" t="s">
        <v>442</v>
      </c>
      <c r="C438" s="22">
        <v>908</v>
      </c>
      <c r="D438" s="23" t="s">
        <v>18</v>
      </c>
      <c r="E438" s="23" t="s">
        <v>25</v>
      </c>
      <c r="F438" s="22" t="s">
        <v>441</v>
      </c>
      <c r="G438" s="24"/>
      <c r="H438" s="43"/>
      <c r="I438" s="63">
        <f>I439</f>
        <v>1162.3</v>
      </c>
      <c r="J438" s="121">
        <f>J439</f>
        <v>1162.3</v>
      </c>
      <c r="K438" s="63">
        <f>J438-I438</f>
        <v>0</v>
      </c>
      <c r="L438" s="121">
        <f>J438/I438*100</f>
        <v>100</v>
      </c>
      <c r="M438" s="88"/>
    </row>
    <row r="439" spans="1:13" s="47" customFormat="1" ht="31.5" x14ac:dyDescent="0.2">
      <c r="A439" s="243"/>
      <c r="B439" s="21" t="s">
        <v>50</v>
      </c>
      <c r="C439" s="22">
        <v>908</v>
      </c>
      <c r="D439" s="23" t="s">
        <v>18</v>
      </c>
      <c r="E439" s="23" t="s">
        <v>25</v>
      </c>
      <c r="F439" s="22" t="s">
        <v>441</v>
      </c>
      <c r="G439" s="24">
        <v>400</v>
      </c>
      <c r="H439" s="43"/>
      <c r="I439" s="63">
        <v>1162.3</v>
      </c>
      <c r="J439" s="121">
        <v>1162.3</v>
      </c>
      <c r="K439" s="63">
        <f>J439-I439</f>
        <v>0</v>
      </c>
      <c r="L439" s="121">
        <f>J439/I439*100</f>
        <v>100</v>
      </c>
      <c r="M439" s="88"/>
    </row>
    <row r="440" spans="1:13" s="47" customFormat="1" ht="34.5" customHeight="1" x14ac:dyDescent="0.2">
      <c r="A440" s="243"/>
      <c r="B440" s="21" t="s">
        <v>353</v>
      </c>
      <c r="C440" s="22">
        <v>908</v>
      </c>
      <c r="D440" s="23" t="s">
        <v>18</v>
      </c>
      <c r="E440" s="23" t="s">
        <v>25</v>
      </c>
      <c r="F440" s="22" t="s">
        <v>352</v>
      </c>
      <c r="G440" s="24"/>
      <c r="H440" s="43">
        <f t="shared" si="70"/>
        <v>0</v>
      </c>
      <c r="I440" s="63">
        <f t="shared" si="70"/>
        <v>1162.3</v>
      </c>
      <c r="J440" s="121">
        <f>J441</f>
        <v>1162.3</v>
      </c>
      <c r="K440" s="63">
        <f t="shared" si="54"/>
        <v>0</v>
      </c>
      <c r="L440" s="121">
        <f t="shared" si="55"/>
        <v>100</v>
      </c>
      <c r="M440" s="88"/>
    </row>
    <row r="441" spans="1:13" s="47" customFormat="1" ht="31.5" x14ac:dyDescent="0.2">
      <c r="A441" s="243"/>
      <c r="B441" s="21" t="s">
        <v>50</v>
      </c>
      <c r="C441" s="22">
        <v>908</v>
      </c>
      <c r="D441" s="23" t="s">
        <v>18</v>
      </c>
      <c r="E441" s="23" t="s">
        <v>25</v>
      </c>
      <c r="F441" s="22" t="s">
        <v>352</v>
      </c>
      <c r="G441" s="24">
        <v>400</v>
      </c>
      <c r="H441" s="43">
        <v>0</v>
      </c>
      <c r="I441" s="63">
        <v>1162.3</v>
      </c>
      <c r="J441" s="121">
        <v>1162.3</v>
      </c>
      <c r="K441" s="63">
        <f t="shared" si="54"/>
        <v>0</v>
      </c>
      <c r="L441" s="121">
        <f t="shared" si="55"/>
        <v>100</v>
      </c>
      <c r="M441" s="88"/>
    </row>
    <row r="442" spans="1:13" s="47" customFormat="1" ht="15.75" x14ac:dyDescent="0.2">
      <c r="A442" s="243"/>
      <c r="B442" s="21" t="s">
        <v>413</v>
      </c>
      <c r="C442" s="22">
        <v>908</v>
      </c>
      <c r="D442" s="23" t="s">
        <v>18</v>
      </c>
      <c r="E442" s="23" t="s">
        <v>26</v>
      </c>
      <c r="F442" s="22"/>
      <c r="G442" s="24"/>
      <c r="H442" s="43"/>
      <c r="I442" s="63">
        <f>I444</f>
        <v>5000</v>
      </c>
      <c r="J442" s="63">
        <f>J444</f>
        <v>5000</v>
      </c>
      <c r="K442" s="63">
        <f t="shared" ref="K442:K445" si="71">J442-I442</f>
        <v>0</v>
      </c>
      <c r="L442" s="121">
        <f t="shared" ref="L442:L445" si="72">J442/I442*100</f>
        <v>100</v>
      </c>
      <c r="M442" s="88"/>
    </row>
    <row r="443" spans="1:13" s="47" customFormat="1" ht="15.75" x14ac:dyDescent="0.2">
      <c r="A443" s="243"/>
      <c r="B443" s="231" t="s">
        <v>31</v>
      </c>
      <c r="C443" s="22">
        <v>908</v>
      </c>
      <c r="D443" s="23" t="s">
        <v>18</v>
      </c>
      <c r="E443" s="23" t="s">
        <v>26</v>
      </c>
      <c r="F443" s="22" t="s">
        <v>155</v>
      </c>
      <c r="G443" s="24"/>
      <c r="H443" s="43"/>
      <c r="I443" s="63">
        <v>5000</v>
      </c>
      <c r="J443" s="63">
        <f>J444</f>
        <v>5000</v>
      </c>
      <c r="K443" s="63">
        <f>J443-I443</f>
        <v>0</v>
      </c>
      <c r="L443" s="121">
        <f>J443/I443*100</f>
        <v>100</v>
      </c>
      <c r="M443" s="88"/>
    </row>
    <row r="444" spans="1:13" s="47" customFormat="1" ht="47.25" x14ac:dyDescent="0.2">
      <c r="A444" s="243"/>
      <c r="B444" s="9" t="s">
        <v>414</v>
      </c>
      <c r="C444" s="22">
        <v>908</v>
      </c>
      <c r="D444" s="23" t="s">
        <v>18</v>
      </c>
      <c r="E444" s="23" t="s">
        <v>26</v>
      </c>
      <c r="F444" s="18" t="s">
        <v>446</v>
      </c>
      <c r="G444" s="24"/>
      <c r="H444" s="43"/>
      <c r="I444" s="63">
        <f>I445</f>
        <v>5000</v>
      </c>
      <c r="J444" s="63">
        <f>J445</f>
        <v>5000</v>
      </c>
      <c r="K444" s="63">
        <f t="shared" si="71"/>
        <v>0</v>
      </c>
      <c r="L444" s="121">
        <f t="shared" si="72"/>
        <v>100</v>
      </c>
      <c r="M444" s="88"/>
    </row>
    <row r="445" spans="1:13" s="47" customFormat="1" ht="15.75" x14ac:dyDescent="0.2">
      <c r="A445" s="243"/>
      <c r="B445" s="231" t="s">
        <v>131</v>
      </c>
      <c r="C445" s="22">
        <v>908</v>
      </c>
      <c r="D445" s="23" t="s">
        <v>18</v>
      </c>
      <c r="E445" s="23" t="s">
        <v>26</v>
      </c>
      <c r="F445" s="18" t="s">
        <v>446</v>
      </c>
      <c r="G445" s="24">
        <v>500</v>
      </c>
      <c r="H445" s="43"/>
      <c r="I445" s="63">
        <v>5000</v>
      </c>
      <c r="J445" s="121">
        <v>5000</v>
      </c>
      <c r="K445" s="63">
        <f t="shared" si="71"/>
        <v>0</v>
      </c>
      <c r="L445" s="121">
        <f t="shared" si="72"/>
        <v>100</v>
      </c>
      <c r="M445" s="88"/>
    </row>
    <row r="446" spans="1:13" ht="15.75" x14ac:dyDescent="0.2">
      <c r="A446" s="256"/>
      <c r="B446" s="10" t="s">
        <v>114</v>
      </c>
      <c r="C446" s="18">
        <v>908</v>
      </c>
      <c r="D446" s="20" t="s">
        <v>14</v>
      </c>
      <c r="E446" s="20"/>
      <c r="F446" s="18"/>
      <c r="G446" s="19"/>
      <c r="H446" s="41" t="e">
        <f>H447+H452</f>
        <v>#REF!</v>
      </c>
      <c r="I446" s="52">
        <f>I447+I452</f>
        <v>409.75</v>
      </c>
      <c r="J446" s="123">
        <f>J447+J452</f>
        <v>408.68400000000003</v>
      </c>
      <c r="K446" s="52">
        <f t="shared" si="54"/>
        <v>-1.0659999999999741</v>
      </c>
      <c r="L446" s="123">
        <f t="shared" si="55"/>
        <v>99.739841366687017</v>
      </c>
      <c r="M446" s="87"/>
    </row>
    <row r="447" spans="1:13" ht="15.75" x14ac:dyDescent="0.2">
      <c r="A447" s="256"/>
      <c r="B447" s="10" t="s">
        <v>42</v>
      </c>
      <c r="C447" s="18">
        <v>908</v>
      </c>
      <c r="D447" s="20" t="s">
        <v>14</v>
      </c>
      <c r="E447" s="20" t="s">
        <v>14</v>
      </c>
      <c r="F447" s="18"/>
      <c r="G447" s="19"/>
      <c r="H447" s="41">
        <f t="shared" ref="H447:I450" si="73">H448</f>
        <v>71</v>
      </c>
      <c r="I447" s="52">
        <f t="shared" si="73"/>
        <v>30.75</v>
      </c>
      <c r="J447" s="123">
        <f>J448</f>
        <v>30.8</v>
      </c>
      <c r="K447" s="52">
        <f t="shared" si="54"/>
        <v>5.0000000000000711E-2</v>
      </c>
      <c r="L447" s="123">
        <f t="shared" si="55"/>
        <v>100.16260162601627</v>
      </c>
      <c r="M447" s="87"/>
    </row>
    <row r="448" spans="1:13" ht="15.75" x14ac:dyDescent="0.2">
      <c r="A448" s="256"/>
      <c r="B448" s="10" t="s">
        <v>115</v>
      </c>
      <c r="C448" s="18">
        <v>908</v>
      </c>
      <c r="D448" s="20" t="s">
        <v>14</v>
      </c>
      <c r="E448" s="20" t="s">
        <v>14</v>
      </c>
      <c r="F448" s="18" t="s">
        <v>227</v>
      </c>
      <c r="G448" s="19"/>
      <c r="H448" s="41">
        <f t="shared" si="73"/>
        <v>71</v>
      </c>
      <c r="I448" s="52">
        <f t="shared" si="73"/>
        <v>30.75</v>
      </c>
      <c r="J448" s="123">
        <f>J449</f>
        <v>30.8</v>
      </c>
      <c r="K448" s="52">
        <f t="shared" si="54"/>
        <v>5.0000000000000711E-2</v>
      </c>
      <c r="L448" s="123">
        <f t="shared" si="55"/>
        <v>100.16260162601627</v>
      </c>
      <c r="M448" s="87"/>
    </row>
    <row r="449" spans="1:13" ht="15.75" x14ac:dyDescent="0.2">
      <c r="A449" s="256"/>
      <c r="B449" s="10" t="s">
        <v>116</v>
      </c>
      <c r="C449" s="18">
        <v>908</v>
      </c>
      <c r="D449" s="20" t="s">
        <v>14</v>
      </c>
      <c r="E449" s="20" t="s">
        <v>14</v>
      </c>
      <c r="F449" s="18" t="s">
        <v>251</v>
      </c>
      <c r="G449" s="19"/>
      <c r="H449" s="41">
        <f t="shared" si="73"/>
        <v>71</v>
      </c>
      <c r="I449" s="52">
        <f t="shared" si="73"/>
        <v>30.75</v>
      </c>
      <c r="J449" s="123">
        <f>J450</f>
        <v>30.8</v>
      </c>
      <c r="K449" s="52">
        <f t="shared" si="54"/>
        <v>5.0000000000000711E-2</v>
      </c>
      <c r="L449" s="123">
        <f t="shared" si="55"/>
        <v>100.16260162601627</v>
      </c>
      <c r="M449" s="87"/>
    </row>
    <row r="450" spans="1:13" ht="15.75" x14ac:dyDescent="0.2">
      <c r="A450" s="256"/>
      <c r="B450" s="280" t="s">
        <v>252</v>
      </c>
      <c r="C450" s="18">
        <v>908</v>
      </c>
      <c r="D450" s="20" t="s">
        <v>14</v>
      </c>
      <c r="E450" s="20" t="s">
        <v>14</v>
      </c>
      <c r="F450" s="18" t="s">
        <v>253</v>
      </c>
      <c r="G450" s="19"/>
      <c r="H450" s="41">
        <f t="shared" si="73"/>
        <v>71</v>
      </c>
      <c r="I450" s="52">
        <f t="shared" si="73"/>
        <v>30.75</v>
      </c>
      <c r="J450" s="123">
        <f>J451</f>
        <v>30.8</v>
      </c>
      <c r="K450" s="52">
        <f t="shared" si="54"/>
        <v>5.0000000000000711E-2</v>
      </c>
      <c r="L450" s="123">
        <f t="shared" si="55"/>
        <v>100.16260162601627</v>
      </c>
      <c r="M450" s="87"/>
    </row>
    <row r="451" spans="1:13" ht="15.75" x14ac:dyDescent="0.2">
      <c r="A451" s="256"/>
      <c r="B451" s="227" t="s">
        <v>199</v>
      </c>
      <c r="C451" s="18">
        <v>908</v>
      </c>
      <c r="D451" s="20" t="s">
        <v>14</v>
      </c>
      <c r="E451" s="20" t="s">
        <v>14</v>
      </c>
      <c r="F451" s="18" t="s">
        <v>253</v>
      </c>
      <c r="G451" s="19">
        <v>200</v>
      </c>
      <c r="H451" s="41">
        <v>71</v>
      </c>
      <c r="I451" s="52">
        <v>30.75</v>
      </c>
      <c r="J451" s="123">
        <v>30.8</v>
      </c>
      <c r="K451" s="52">
        <f t="shared" si="54"/>
        <v>5.0000000000000711E-2</v>
      </c>
      <c r="L451" s="123">
        <f t="shared" si="55"/>
        <v>100.16260162601627</v>
      </c>
      <c r="M451" s="87"/>
    </row>
    <row r="452" spans="1:13" s="47" customFormat="1" ht="15.75" x14ac:dyDescent="0.2">
      <c r="A452" s="243"/>
      <c r="B452" s="21" t="s">
        <v>43</v>
      </c>
      <c r="C452" s="22">
        <v>908</v>
      </c>
      <c r="D452" s="23" t="s">
        <v>14</v>
      </c>
      <c r="E452" s="23" t="s">
        <v>19</v>
      </c>
      <c r="F452" s="22"/>
      <c r="G452" s="24"/>
      <c r="H452" s="43" t="e">
        <f t="shared" ref="H452:J453" si="74">H453</f>
        <v>#REF!</v>
      </c>
      <c r="I452" s="63">
        <f t="shared" si="74"/>
        <v>379</v>
      </c>
      <c r="J452" s="121">
        <f t="shared" si="74"/>
        <v>377.88400000000001</v>
      </c>
      <c r="K452" s="63">
        <f t="shared" si="54"/>
        <v>-1.1159999999999854</v>
      </c>
      <c r="L452" s="121">
        <f t="shared" si="55"/>
        <v>99.705540897097634</v>
      </c>
      <c r="M452" s="88"/>
    </row>
    <row r="453" spans="1:13" s="47" customFormat="1" ht="15.75" x14ac:dyDescent="0.2">
      <c r="A453" s="243"/>
      <c r="B453" s="21" t="s">
        <v>31</v>
      </c>
      <c r="C453" s="22">
        <v>908</v>
      </c>
      <c r="D453" s="23" t="s">
        <v>14</v>
      </c>
      <c r="E453" s="23" t="s">
        <v>19</v>
      </c>
      <c r="F453" s="22" t="s">
        <v>155</v>
      </c>
      <c r="G453" s="24"/>
      <c r="H453" s="43" t="e">
        <f t="shared" si="74"/>
        <v>#REF!</v>
      </c>
      <c r="I453" s="63">
        <f t="shared" si="74"/>
        <v>379</v>
      </c>
      <c r="J453" s="121">
        <f t="shared" si="74"/>
        <v>377.88400000000001</v>
      </c>
      <c r="K453" s="63">
        <f t="shared" si="54"/>
        <v>-1.1159999999999854</v>
      </c>
      <c r="L453" s="121">
        <f t="shared" si="55"/>
        <v>99.705540897097634</v>
      </c>
      <c r="M453" s="88"/>
    </row>
    <row r="454" spans="1:13" s="47" customFormat="1" ht="31.5" x14ac:dyDescent="0.2">
      <c r="A454" s="243"/>
      <c r="B454" s="21" t="s">
        <v>138</v>
      </c>
      <c r="C454" s="22">
        <v>908</v>
      </c>
      <c r="D454" s="23" t="s">
        <v>14</v>
      </c>
      <c r="E454" s="23" t="s">
        <v>19</v>
      </c>
      <c r="F454" s="22" t="s">
        <v>268</v>
      </c>
      <c r="G454" s="24"/>
      <c r="H454" s="43" t="e">
        <f>H455+#REF!</f>
        <v>#REF!</v>
      </c>
      <c r="I454" s="63">
        <f>I455</f>
        <v>379</v>
      </c>
      <c r="J454" s="121">
        <f>J455</f>
        <v>377.88400000000001</v>
      </c>
      <c r="K454" s="63">
        <f t="shared" ref="K454:K506" si="75">J454-I454</f>
        <v>-1.1159999999999854</v>
      </c>
      <c r="L454" s="121">
        <f t="shared" ref="L454:L506" si="76">J454/I454*100</f>
        <v>99.705540897097634</v>
      </c>
      <c r="M454" s="88"/>
    </row>
    <row r="455" spans="1:13" s="47" customFormat="1" ht="47.25" x14ac:dyDescent="0.2">
      <c r="A455" s="243"/>
      <c r="B455" s="231" t="s">
        <v>21</v>
      </c>
      <c r="C455" s="22">
        <v>908</v>
      </c>
      <c r="D455" s="23" t="s">
        <v>14</v>
      </c>
      <c r="E455" s="23" t="s">
        <v>19</v>
      </c>
      <c r="F455" s="22" t="s">
        <v>268</v>
      </c>
      <c r="G455" s="24">
        <v>100</v>
      </c>
      <c r="H455" s="43">
        <v>0</v>
      </c>
      <c r="I455" s="63">
        <v>379</v>
      </c>
      <c r="J455" s="121">
        <v>377.88400000000001</v>
      </c>
      <c r="K455" s="63">
        <f t="shared" si="75"/>
        <v>-1.1159999999999854</v>
      </c>
      <c r="L455" s="121">
        <f t="shared" si="76"/>
        <v>99.705540897097634</v>
      </c>
      <c r="M455" s="88"/>
    </row>
    <row r="456" spans="1:13" ht="15.75" x14ac:dyDescent="0.2">
      <c r="A456" s="256"/>
      <c r="B456" s="10" t="s">
        <v>32</v>
      </c>
      <c r="C456" s="18">
        <v>908</v>
      </c>
      <c r="D456" s="20" t="s">
        <v>10</v>
      </c>
      <c r="E456" s="20"/>
      <c r="F456" s="18"/>
      <c r="G456" s="19"/>
      <c r="H456" s="41" t="e">
        <f>H457+H461+H482+H476</f>
        <v>#REF!</v>
      </c>
      <c r="I456" s="52">
        <f>I457+I461+I482+I476</f>
        <v>30400.517</v>
      </c>
      <c r="J456" s="123">
        <f>J457+J461+J482+J476</f>
        <v>30345.406999999999</v>
      </c>
      <c r="K456" s="52">
        <f t="shared" si="75"/>
        <v>-55.110000000000582</v>
      </c>
      <c r="L456" s="123">
        <f t="shared" si="76"/>
        <v>99.818720188212581</v>
      </c>
      <c r="M456" s="87"/>
    </row>
    <row r="457" spans="1:13" ht="15.75" x14ac:dyDescent="0.2">
      <c r="A457" s="256"/>
      <c r="B457" s="10" t="s">
        <v>117</v>
      </c>
      <c r="C457" s="18">
        <v>908</v>
      </c>
      <c r="D457" s="20" t="s">
        <v>10</v>
      </c>
      <c r="E457" s="20" t="s">
        <v>20</v>
      </c>
      <c r="F457" s="18"/>
      <c r="G457" s="19"/>
      <c r="H457" s="41">
        <f t="shared" ref="H457:I459" si="77">H458</f>
        <v>4298.8</v>
      </c>
      <c r="I457" s="52">
        <f t="shared" si="77"/>
        <v>6019.7</v>
      </c>
      <c r="J457" s="123">
        <f>J458</f>
        <v>6019.6229999999996</v>
      </c>
      <c r="K457" s="52">
        <f t="shared" si="75"/>
        <v>-7.7000000000225555E-2</v>
      </c>
      <c r="L457" s="123">
        <f t="shared" si="76"/>
        <v>99.998720866488355</v>
      </c>
      <c r="M457" s="87"/>
    </row>
    <row r="458" spans="1:13" ht="31.5" x14ac:dyDescent="0.2">
      <c r="A458" s="256"/>
      <c r="B458" s="10" t="s">
        <v>83</v>
      </c>
      <c r="C458" s="18">
        <v>908</v>
      </c>
      <c r="D458" s="20" t="s">
        <v>10</v>
      </c>
      <c r="E458" s="20" t="s">
        <v>20</v>
      </c>
      <c r="F458" s="18" t="s">
        <v>187</v>
      </c>
      <c r="G458" s="19"/>
      <c r="H458" s="41">
        <f t="shared" si="77"/>
        <v>4298.8</v>
      </c>
      <c r="I458" s="52">
        <f t="shared" si="77"/>
        <v>6019.7</v>
      </c>
      <c r="J458" s="123">
        <f>J459</f>
        <v>6019.6229999999996</v>
      </c>
      <c r="K458" s="52">
        <f t="shared" si="75"/>
        <v>-7.7000000000225555E-2</v>
      </c>
      <c r="L458" s="123">
        <f t="shared" si="76"/>
        <v>99.998720866488355</v>
      </c>
      <c r="M458" s="87"/>
    </row>
    <row r="459" spans="1:13" ht="15.75" x14ac:dyDescent="0.2">
      <c r="A459" s="256"/>
      <c r="B459" s="10" t="s">
        <v>118</v>
      </c>
      <c r="C459" s="18">
        <v>908</v>
      </c>
      <c r="D459" s="20" t="s">
        <v>10</v>
      </c>
      <c r="E459" s="20" t="s">
        <v>20</v>
      </c>
      <c r="F459" s="18" t="s">
        <v>254</v>
      </c>
      <c r="G459" s="19"/>
      <c r="H459" s="41">
        <f t="shared" si="77"/>
        <v>4298.8</v>
      </c>
      <c r="I459" s="52">
        <f t="shared" si="77"/>
        <v>6019.7</v>
      </c>
      <c r="J459" s="123">
        <f>J460</f>
        <v>6019.6229999999996</v>
      </c>
      <c r="K459" s="52">
        <f t="shared" si="75"/>
        <v>-7.7000000000225555E-2</v>
      </c>
      <c r="L459" s="123">
        <f t="shared" si="76"/>
        <v>99.998720866488355</v>
      </c>
      <c r="M459" s="87"/>
    </row>
    <row r="460" spans="1:13" ht="15.75" x14ac:dyDescent="0.2">
      <c r="A460" s="256"/>
      <c r="B460" s="10" t="s">
        <v>17</v>
      </c>
      <c r="C460" s="18">
        <v>908</v>
      </c>
      <c r="D460" s="20" t="s">
        <v>10</v>
      </c>
      <c r="E460" s="20" t="s">
        <v>20</v>
      </c>
      <c r="F460" s="18" t="s">
        <v>254</v>
      </c>
      <c r="G460" s="19">
        <v>300</v>
      </c>
      <c r="H460" s="41">
        <v>4298.8</v>
      </c>
      <c r="I460" s="52">
        <v>6019.7</v>
      </c>
      <c r="J460" s="123">
        <v>6019.6229999999996</v>
      </c>
      <c r="K460" s="52">
        <f t="shared" si="75"/>
        <v>-7.7000000000225555E-2</v>
      </c>
      <c r="L460" s="123">
        <f t="shared" si="76"/>
        <v>99.998720866488355</v>
      </c>
      <c r="M460" s="87"/>
    </row>
    <row r="461" spans="1:13" ht="15.75" x14ac:dyDescent="0.2">
      <c r="A461" s="256"/>
      <c r="B461" s="10" t="s">
        <v>119</v>
      </c>
      <c r="C461" s="18">
        <v>908</v>
      </c>
      <c r="D461" s="20" t="s">
        <v>10</v>
      </c>
      <c r="E461" s="20" t="s">
        <v>26</v>
      </c>
      <c r="F461" s="18"/>
      <c r="G461" s="19"/>
      <c r="H461" s="41" t="e">
        <f>H462+H470</f>
        <v>#REF!</v>
      </c>
      <c r="I461" s="52">
        <f>I462+I466+I469</f>
        <v>5394.8519999999999</v>
      </c>
      <c r="J461" s="52">
        <f>J462+J466+J469</f>
        <v>5394.8549999999996</v>
      </c>
      <c r="K461" s="52">
        <f>J461-I461</f>
        <v>2.9999999997016857E-3</v>
      </c>
      <c r="L461" s="123">
        <f t="shared" si="76"/>
        <v>100.00005560856906</v>
      </c>
      <c r="M461" s="87"/>
    </row>
    <row r="462" spans="1:13" ht="31.5" x14ac:dyDescent="0.2">
      <c r="A462" s="256"/>
      <c r="B462" s="9" t="s">
        <v>394</v>
      </c>
      <c r="C462" s="18">
        <v>908</v>
      </c>
      <c r="D462" s="20" t="s">
        <v>10</v>
      </c>
      <c r="E462" s="20" t="s">
        <v>26</v>
      </c>
      <c r="F462" s="18" t="s">
        <v>377</v>
      </c>
      <c r="G462" s="19"/>
      <c r="H462" s="41" t="e">
        <f>#REF!</f>
        <v>#REF!</v>
      </c>
      <c r="I462" s="52">
        <f>I464</f>
        <v>50</v>
      </c>
      <c r="J462" s="123">
        <f>J464</f>
        <v>50</v>
      </c>
      <c r="K462" s="52">
        <f t="shared" si="75"/>
        <v>0</v>
      </c>
      <c r="L462" s="123">
        <f t="shared" si="76"/>
        <v>100</v>
      </c>
      <c r="M462" s="87"/>
    </row>
    <row r="463" spans="1:13" s="177" customFormat="1" ht="15.75" x14ac:dyDescent="0.2">
      <c r="A463" s="256"/>
      <c r="B463" s="9" t="s">
        <v>396</v>
      </c>
      <c r="C463" s="18">
        <v>908</v>
      </c>
      <c r="D463" s="28" t="s">
        <v>10</v>
      </c>
      <c r="E463" s="28" t="s">
        <v>26</v>
      </c>
      <c r="F463" s="18" t="s">
        <v>395</v>
      </c>
      <c r="G463" s="19"/>
      <c r="H463" s="96"/>
      <c r="I463" s="52">
        <f>I464</f>
        <v>50</v>
      </c>
      <c r="J463" s="123">
        <f>J464</f>
        <v>50</v>
      </c>
      <c r="K463" s="52">
        <f>J463-I463</f>
        <v>0</v>
      </c>
      <c r="L463" s="123">
        <f>J463/I463*100</f>
        <v>100</v>
      </c>
      <c r="M463" s="87"/>
    </row>
    <row r="464" spans="1:13" s="172" customFormat="1" ht="31.5" x14ac:dyDescent="0.2">
      <c r="A464" s="256"/>
      <c r="B464" s="10" t="s">
        <v>379</v>
      </c>
      <c r="C464" s="18">
        <v>908</v>
      </c>
      <c r="D464" s="28" t="s">
        <v>10</v>
      </c>
      <c r="E464" s="28" t="s">
        <v>26</v>
      </c>
      <c r="F464" s="18" t="s">
        <v>378</v>
      </c>
      <c r="G464" s="19"/>
      <c r="H464" s="96"/>
      <c r="I464" s="52">
        <f>I465</f>
        <v>50</v>
      </c>
      <c r="J464" s="123">
        <f>J465</f>
        <v>50</v>
      </c>
      <c r="K464" s="52">
        <f t="shared" ref="K464:K468" si="78">J464-I464</f>
        <v>0</v>
      </c>
      <c r="L464" s="123">
        <f t="shared" ref="L464:L468" si="79">J464/I464*100</f>
        <v>100</v>
      </c>
      <c r="M464" s="87"/>
    </row>
    <row r="465" spans="1:13" s="172" customFormat="1" ht="15.75" x14ac:dyDescent="0.2">
      <c r="A465" s="256"/>
      <c r="B465" s="10" t="s">
        <v>17</v>
      </c>
      <c r="C465" s="18">
        <v>908</v>
      </c>
      <c r="D465" s="28" t="s">
        <v>10</v>
      </c>
      <c r="E465" s="28" t="s">
        <v>26</v>
      </c>
      <c r="F465" s="18" t="s">
        <v>378</v>
      </c>
      <c r="G465" s="19">
        <v>300</v>
      </c>
      <c r="H465" s="96"/>
      <c r="I465" s="52">
        <v>50</v>
      </c>
      <c r="J465" s="123">
        <v>50</v>
      </c>
      <c r="K465" s="52">
        <f t="shared" si="78"/>
        <v>0</v>
      </c>
      <c r="L465" s="123">
        <f t="shared" si="79"/>
        <v>100</v>
      </c>
      <c r="M465" s="87"/>
    </row>
    <row r="466" spans="1:13" s="172" customFormat="1" ht="31.5" x14ac:dyDescent="0.2">
      <c r="A466" s="256"/>
      <c r="B466" s="10" t="s">
        <v>141</v>
      </c>
      <c r="C466" s="22">
        <v>908</v>
      </c>
      <c r="D466" s="23" t="s">
        <v>10</v>
      </c>
      <c r="E466" s="23" t="s">
        <v>26</v>
      </c>
      <c r="F466" s="22" t="s">
        <v>240</v>
      </c>
      <c r="G466" s="19"/>
      <c r="H466" s="96"/>
      <c r="I466" s="52">
        <f>I467</f>
        <v>1832.4549999999999</v>
      </c>
      <c r="J466" s="123">
        <f>J467</f>
        <v>1832.4549999999999</v>
      </c>
      <c r="K466" s="52">
        <f t="shared" si="78"/>
        <v>0</v>
      </c>
      <c r="L466" s="123">
        <f t="shared" si="79"/>
        <v>100</v>
      </c>
      <c r="M466" s="87"/>
    </row>
    <row r="467" spans="1:13" s="172" customFormat="1" ht="31.5" x14ac:dyDescent="0.2">
      <c r="A467" s="256"/>
      <c r="B467" s="10" t="s">
        <v>380</v>
      </c>
      <c r="C467" s="22">
        <v>908</v>
      </c>
      <c r="D467" s="23" t="s">
        <v>10</v>
      </c>
      <c r="E467" s="23" t="s">
        <v>26</v>
      </c>
      <c r="F467" s="22" t="s">
        <v>443</v>
      </c>
      <c r="G467" s="19"/>
      <c r="H467" s="96"/>
      <c r="I467" s="52">
        <f>I468</f>
        <v>1832.4549999999999</v>
      </c>
      <c r="J467" s="123">
        <f>J468</f>
        <v>1832.4549999999999</v>
      </c>
      <c r="K467" s="52">
        <f t="shared" si="78"/>
        <v>0</v>
      </c>
      <c r="L467" s="123">
        <f t="shared" si="79"/>
        <v>100</v>
      </c>
      <c r="M467" s="87"/>
    </row>
    <row r="468" spans="1:13" ht="15.75" x14ac:dyDescent="0.2">
      <c r="A468" s="256"/>
      <c r="B468" s="21" t="s">
        <v>17</v>
      </c>
      <c r="C468" s="22">
        <v>908</v>
      </c>
      <c r="D468" s="23" t="s">
        <v>10</v>
      </c>
      <c r="E468" s="23" t="s">
        <v>26</v>
      </c>
      <c r="F468" s="22" t="s">
        <v>443</v>
      </c>
      <c r="G468" s="24">
        <v>300</v>
      </c>
      <c r="H468" s="96"/>
      <c r="I468" s="52">
        <v>1832.4549999999999</v>
      </c>
      <c r="J468" s="123">
        <v>1832.4549999999999</v>
      </c>
      <c r="K468" s="52">
        <f t="shared" si="78"/>
        <v>0</v>
      </c>
      <c r="L468" s="123">
        <f t="shared" si="79"/>
        <v>100</v>
      </c>
      <c r="M468" s="87"/>
    </row>
    <row r="469" spans="1:13" s="47" customFormat="1" ht="31.5" x14ac:dyDescent="0.2">
      <c r="A469" s="243"/>
      <c r="B469" s="21" t="s">
        <v>348</v>
      </c>
      <c r="C469" s="22">
        <v>908</v>
      </c>
      <c r="D469" s="23" t="s">
        <v>10</v>
      </c>
      <c r="E469" s="23" t="s">
        <v>26</v>
      </c>
      <c r="F469" s="22" t="s">
        <v>255</v>
      </c>
      <c r="G469" s="24"/>
      <c r="H469" s="63">
        <f t="shared" ref="H469:I474" si="80">H470</f>
        <v>748.2</v>
      </c>
      <c r="I469" s="82">
        <f t="shared" si="80"/>
        <v>3512.3969999999999</v>
      </c>
      <c r="J469" s="121">
        <f>J470</f>
        <v>3512.4</v>
      </c>
      <c r="K469" s="63">
        <f t="shared" si="75"/>
        <v>3.0000000001564331E-3</v>
      </c>
      <c r="L469" s="155">
        <f t="shared" si="76"/>
        <v>100.00008541175727</v>
      </c>
      <c r="M469" s="95"/>
    </row>
    <row r="470" spans="1:13" ht="18" customHeight="1" x14ac:dyDescent="0.2">
      <c r="A470" s="256"/>
      <c r="B470" s="21" t="s">
        <v>274</v>
      </c>
      <c r="C470" s="22">
        <v>908</v>
      </c>
      <c r="D470" s="23" t="s">
        <v>10</v>
      </c>
      <c r="E470" s="23" t="s">
        <v>26</v>
      </c>
      <c r="F470" s="22" t="s">
        <v>275</v>
      </c>
      <c r="G470" s="24"/>
      <c r="H470" s="57">
        <f t="shared" si="80"/>
        <v>748.2</v>
      </c>
      <c r="I470" s="57">
        <f>I471</f>
        <v>3512.3969999999999</v>
      </c>
      <c r="J470" s="57">
        <f>J471</f>
        <v>3512.4</v>
      </c>
      <c r="K470" s="57">
        <f t="shared" si="75"/>
        <v>3.0000000001564331E-3</v>
      </c>
      <c r="L470" s="124">
        <f t="shared" si="76"/>
        <v>100.00008541175727</v>
      </c>
      <c r="M470" s="93"/>
    </row>
    <row r="471" spans="1:13" ht="31.5" x14ac:dyDescent="0.2">
      <c r="A471" s="256"/>
      <c r="B471" s="21" t="s">
        <v>277</v>
      </c>
      <c r="C471" s="22">
        <v>908</v>
      </c>
      <c r="D471" s="23" t="s">
        <v>10</v>
      </c>
      <c r="E471" s="23" t="s">
        <v>26</v>
      </c>
      <c r="F471" s="22" t="s">
        <v>276</v>
      </c>
      <c r="G471" s="24"/>
      <c r="H471" s="57">
        <f>H474</f>
        <v>748.2</v>
      </c>
      <c r="I471" s="57">
        <f>I474+I472</f>
        <v>3512.3969999999999</v>
      </c>
      <c r="J471" s="124">
        <f>J474+J472</f>
        <v>3512.4</v>
      </c>
      <c r="K471" s="57">
        <f t="shared" si="75"/>
        <v>3.0000000001564331E-3</v>
      </c>
      <c r="L471" s="124">
        <f t="shared" si="76"/>
        <v>100.00008541175727</v>
      </c>
      <c r="M471" s="93"/>
    </row>
    <row r="472" spans="1:13" s="285" customFormat="1" ht="31.5" x14ac:dyDescent="0.2">
      <c r="A472" s="256"/>
      <c r="B472" s="21" t="s">
        <v>476</v>
      </c>
      <c r="C472" s="22">
        <v>908</v>
      </c>
      <c r="D472" s="23" t="s">
        <v>10</v>
      </c>
      <c r="E472" s="23" t="s">
        <v>26</v>
      </c>
      <c r="F472" s="22" t="s">
        <v>475</v>
      </c>
      <c r="G472" s="24"/>
      <c r="H472" s="57"/>
      <c r="I472" s="57">
        <f>I473</f>
        <v>84.296999999999997</v>
      </c>
      <c r="J472" s="124">
        <f>J473</f>
        <v>84.3</v>
      </c>
      <c r="K472" s="57">
        <f>J472-I472</f>
        <v>3.0000000000001137E-3</v>
      </c>
      <c r="L472" s="124">
        <f>J472/I472*100</f>
        <v>100.00355884551051</v>
      </c>
      <c r="M472" s="93"/>
    </row>
    <row r="473" spans="1:13" s="285" customFormat="1" ht="15.75" x14ac:dyDescent="0.2">
      <c r="A473" s="256"/>
      <c r="B473" s="21" t="s">
        <v>17</v>
      </c>
      <c r="C473" s="22">
        <v>908</v>
      </c>
      <c r="D473" s="23" t="s">
        <v>10</v>
      </c>
      <c r="E473" s="23" t="s">
        <v>26</v>
      </c>
      <c r="F473" s="22" t="s">
        <v>475</v>
      </c>
      <c r="G473" s="24">
        <v>300</v>
      </c>
      <c r="H473" s="57"/>
      <c r="I473" s="57">
        <v>84.296999999999997</v>
      </c>
      <c r="J473" s="124">
        <v>84.3</v>
      </c>
      <c r="K473" s="57">
        <f>J473-I473</f>
        <v>3.0000000000001137E-3</v>
      </c>
      <c r="L473" s="124">
        <f>J473/I473*100</f>
        <v>100.00355884551051</v>
      </c>
      <c r="M473" s="93"/>
    </row>
    <row r="474" spans="1:13" ht="31.5" x14ac:dyDescent="0.2">
      <c r="A474" s="256"/>
      <c r="B474" s="21" t="s">
        <v>445</v>
      </c>
      <c r="C474" s="22">
        <v>908</v>
      </c>
      <c r="D474" s="23" t="s">
        <v>10</v>
      </c>
      <c r="E474" s="23" t="s">
        <v>26</v>
      </c>
      <c r="F474" s="22" t="s">
        <v>444</v>
      </c>
      <c r="G474" s="24"/>
      <c r="H474" s="57">
        <f t="shared" si="80"/>
        <v>748.2</v>
      </c>
      <c r="I474" s="57">
        <f t="shared" si="80"/>
        <v>3428.1</v>
      </c>
      <c r="J474" s="124">
        <f>J475</f>
        <v>3428.1</v>
      </c>
      <c r="K474" s="57">
        <f t="shared" si="75"/>
        <v>0</v>
      </c>
      <c r="L474" s="124">
        <f t="shared" si="76"/>
        <v>100</v>
      </c>
      <c r="M474" s="93"/>
    </row>
    <row r="475" spans="1:13" ht="19.5" customHeight="1" x14ac:dyDescent="0.2">
      <c r="A475" s="256"/>
      <c r="B475" s="21" t="s">
        <v>17</v>
      </c>
      <c r="C475" s="22">
        <v>908</v>
      </c>
      <c r="D475" s="23" t="s">
        <v>10</v>
      </c>
      <c r="E475" s="23" t="s">
        <v>26</v>
      </c>
      <c r="F475" s="22" t="s">
        <v>444</v>
      </c>
      <c r="G475" s="24">
        <v>300</v>
      </c>
      <c r="H475" s="57">
        <v>748.2</v>
      </c>
      <c r="I475" s="57">
        <v>3428.1</v>
      </c>
      <c r="J475" s="124">
        <v>3428.1</v>
      </c>
      <c r="K475" s="57">
        <f t="shared" si="75"/>
        <v>0</v>
      </c>
      <c r="L475" s="124">
        <f t="shared" si="76"/>
        <v>100</v>
      </c>
      <c r="M475" s="93"/>
    </row>
    <row r="476" spans="1:13" ht="15.75" x14ac:dyDescent="0.2">
      <c r="A476" s="256"/>
      <c r="B476" s="227" t="s">
        <v>44</v>
      </c>
      <c r="C476" s="22">
        <v>908</v>
      </c>
      <c r="D476" s="23" t="s">
        <v>10</v>
      </c>
      <c r="E476" s="23" t="s">
        <v>9</v>
      </c>
      <c r="F476" s="22"/>
      <c r="G476" s="24"/>
      <c r="H476" s="43">
        <f>H480</f>
        <v>0</v>
      </c>
      <c r="I476" s="63">
        <f t="shared" ref="I476:J477" si="81">I477</f>
        <v>18618.764999999999</v>
      </c>
      <c r="J476" s="121">
        <f t="shared" si="81"/>
        <v>18565.724999999999</v>
      </c>
      <c r="K476" s="63">
        <f t="shared" si="75"/>
        <v>-53.040000000000873</v>
      </c>
      <c r="L476" s="121">
        <f t="shared" si="76"/>
        <v>99.715126110673822</v>
      </c>
      <c r="M476" s="88"/>
    </row>
    <row r="477" spans="1:13" s="47" customFormat="1" ht="31.5" x14ac:dyDescent="0.2">
      <c r="A477" s="243"/>
      <c r="B477" s="21" t="s">
        <v>348</v>
      </c>
      <c r="C477" s="22">
        <v>908</v>
      </c>
      <c r="D477" s="23" t="s">
        <v>10</v>
      </c>
      <c r="E477" s="23" t="s">
        <v>9</v>
      </c>
      <c r="F477" s="22" t="s">
        <v>255</v>
      </c>
      <c r="G477" s="24"/>
      <c r="H477" s="43" t="e">
        <f>H478</f>
        <v>#REF!</v>
      </c>
      <c r="I477" s="63">
        <f t="shared" si="81"/>
        <v>18618.764999999999</v>
      </c>
      <c r="J477" s="121">
        <f t="shared" si="81"/>
        <v>18565.724999999999</v>
      </c>
      <c r="K477" s="63">
        <f t="shared" si="75"/>
        <v>-53.040000000000873</v>
      </c>
      <c r="L477" s="121">
        <f t="shared" si="76"/>
        <v>99.715126110673822</v>
      </c>
      <c r="M477" s="88"/>
    </row>
    <row r="478" spans="1:13" ht="34.5" customHeight="1" x14ac:dyDescent="0.2">
      <c r="A478" s="256"/>
      <c r="B478" s="9" t="s">
        <v>278</v>
      </c>
      <c r="C478" s="22">
        <v>908</v>
      </c>
      <c r="D478" s="23" t="s">
        <v>10</v>
      </c>
      <c r="E478" s="23" t="s">
        <v>9</v>
      </c>
      <c r="F478" s="22" t="s">
        <v>279</v>
      </c>
      <c r="G478" s="24"/>
      <c r="H478" s="43" t="e">
        <f>H479</f>
        <v>#REF!</v>
      </c>
      <c r="I478" s="63">
        <f t="shared" ref="I478:J480" si="82">I479</f>
        <v>18618.764999999999</v>
      </c>
      <c r="J478" s="121">
        <f t="shared" si="82"/>
        <v>18565.724999999999</v>
      </c>
      <c r="K478" s="63">
        <f t="shared" si="75"/>
        <v>-53.040000000000873</v>
      </c>
      <c r="L478" s="121">
        <f t="shared" si="76"/>
        <v>99.715126110673822</v>
      </c>
      <c r="M478" s="88"/>
    </row>
    <row r="479" spans="1:13" ht="47.25" x14ac:dyDescent="0.2">
      <c r="A479" s="256"/>
      <c r="B479" s="9" t="s">
        <v>280</v>
      </c>
      <c r="C479" s="22">
        <v>908</v>
      </c>
      <c r="D479" s="23" t="s">
        <v>10</v>
      </c>
      <c r="E479" s="23" t="s">
        <v>9</v>
      </c>
      <c r="F479" s="22" t="s">
        <v>281</v>
      </c>
      <c r="G479" s="24"/>
      <c r="H479" s="43" t="e">
        <f>#REF!+H480</f>
        <v>#REF!</v>
      </c>
      <c r="I479" s="63">
        <f t="shared" si="82"/>
        <v>18618.764999999999</v>
      </c>
      <c r="J479" s="121">
        <f t="shared" si="82"/>
        <v>18565.724999999999</v>
      </c>
      <c r="K479" s="63">
        <f t="shared" si="75"/>
        <v>-53.040000000000873</v>
      </c>
      <c r="L479" s="121">
        <f t="shared" si="76"/>
        <v>99.715126110673822</v>
      </c>
      <c r="M479" s="88"/>
    </row>
    <row r="480" spans="1:13" s="47" customFormat="1" ht="54" customHeight="1" x14ac:dyDescent="0.2">
      <c r="A480" s="243"/>
      <c r="B480" s="21" t="s">
        <v>282</v>
      </c>
      <c r="C480" s="22">
        <v>908</v>
      </c>
      <c r="D480" s="23" t="s">
        <v>10</v>
      </c>
      <c r="E480" s="23" t="s">
        <v>9</v>
      </c>
      <c r="F480" s="22" t="s">
        <v>283</v>
      </c>
      <c r="G480" s="24"/>
      <c r="H480" s="43">
        <f>H481</f>
        <v>0</v>
      </c>
      <c r="I480" s="63">
        <f t="shared" si="82"/>
        <v>18618.764999999999</v>
      </c>
      <c r="J480" s="121">
        <f t="shared" si="82"/>
        <v>18565.724999999999</v>
      </c>
      <c r="K480" s="63">
        <f t="shared" si="75"/>
        <v>-53.040000000000873</v>
      </c>
      <c r="L480" s="121">
        <f t="shared" si="76"/>
        <v>99.715126110673822</v>
      </c>
      <c r="M480" s="88"/>
    </row>
    <row r="481" spans="1:13" s="47" customFormat="1" ht="31.5" x14ac:dyDescent="0.2">
      <c r="A481" s="243"/>
      <c r="B481" s="21" t="s">
        <v>50</v>
      </c>
      <c r="C481" s="22">
        <v>908</v>
      </c>
      <c r="D481" s="23" t="s">
        <v>10</v>
      </c>
      <c r="E481" s="23" t="s">
        <v>9</v>
      </c>
      <c r="F481" s="22" t="s">
        <v>283</v>
      </c>
      <c r="G481" s="24">
        <v>400</v>
      </c>
      <c r="H481" s="43">
        <v>0</v>
      </c>
      <c r="I481" s="63">
        <v>18618.764999999999</v>
      </c>
      <c r="J481" s="121">
        <v>18565.724999999999</v>
      </c>
      <c r="K481" s="63">
        <f t="shared" si="75"/>
        <v>-53.040000000000873</v>
      </c>
      <c r="L481" s="121">
        <f t="shared" si="76"/>
        <v>99.715126110673822</v>
      </c>
      <c r="M481" s="88"/>
    </row>
    <row r="482" spans="1:13" s="47" customFormat="1" ht="15.75" x14ac:dyDescent="0.2">
      <c r="A482" s="243"/>
      <c r="B482" s="21" t="s">
        <v>120</v>
      </c>
      <c r="C482" s="22">
        <v>908</v>
      </c>
      <c r="D482" s="23" t="s">
        <v>10</v>
      </c>
      <c r="E482" s="23" t="s">
        <v>27</v>
      </c>
      <c r="F482" s="22"/>
      <c r="G482" s="24"/>
      <c r="H482" s="43" t="e">
        <f t="shared" ref="H482:J483" si="83">H483</f>
        <v>#REF!</v>
      </c>
      <c r="I482" s="63">
        <f t="shared" si="83"/>
        <v>367.2</v>
      </c>
      <c r="J482" s="121">
        <f t="shared" si="83"/>
        <v>365.20400000000001</v>
      </c>
      <c r="K482" s="63">
        <f t="shared" si="75"/>
        <v>-1.9959999999999809</v>
      </c>
      <c r="L482" s="121">
        <f t="shared" si="76"/>
        <v>99.456427015250554</v>
      </c>
      <c r="M482" s="88"/>
    </row>
    <row r="483" spans="1:13" s="47" customFormat="1" ht="15.75" x14ac:dyDescent="0.2">
      <c r="A483" s="243"/>
      <c r="B483" s="21" t="s">
        <v>31</v>
      </c>
      <c r="C483" s="22">
        <v>908</v>
      </c>
      <c r="D483" s="23" t="s">
        <v>10</v>
      </c>
      <c r="E483" s="23" t="s">
        <v>27</v>
      </c>
      <c r="F483" s="22" t="s">
        <v>155</v>
      </c>
      <c r="G483" s="24"/>
      <c r="H483" s="43" t="e">
        <f t="shared" si="83"/>
        <v>#REF!</v>
      </c>
      <c r="I483" s="63">
        <f t="shared" si="83"/>
        <v>367.2</v>
      </c>
      <c r="J483" s="121">
        <f t="shared" si="83"/>
        <v>365.20400000000001</v>
      </c>
      <c r="K483" s="63">
        <f t="shared" si="75"/>
        <v>-1.9959999999999809</v>
      </c>
      <c r="L483" s="121">
        <f t="shared" si="76"/>
        <v>99.456427015250554</v>
      </c>
      <c r="M483" s="88"/>
    </row>
    <row r="484" spans="1:13" s="47" customFormat="1" ht="31.5" x14ac:dyDescent="0.2">
      <c r="A484" s="243"/>
      <c r="B484" s="231" t="s">
        <v>121</v>
      </c>
      <c r="C484" s="22">
        <v>908</v>
      </c>
      <c r="D484" s="23" t="s">
        <v>10</v>
      </c>
      <c r="E484" s="23" t="s">
        <v>27</v>
      </c>
      <c r="F484" s="22" t="s">
        <v>269</v>
      </c>
      <c r="G484" s="24"/>
      <c r="H484" s="43" t="e">
        <f>H485+#REF!</f>
        <v>#REF!</v>
      </c>
      <c r="I484" s="63">
        <f>I485</f>
        <v>367.2</v>
      </c>
      <c r="J484" s="121">
        <f>J485</f>
        <v>365.20400000000001</v>
      </c>
      <c r="K484" s="63">
        <f t="shared" si="75"/>
        <v>-1.9959999999999809</v>
      </c>
      <c r="L484" s="121">
        <f t="shared" si="76"/>
        <v>99.456427015250554</v>
      </c>
      <c r="M484" s="88"/>
    </row>
    <row r="485" spans="1:13" s="47" customFormat="1" ht="47.25" x14ac:dyDescent="0.2">
      <c r="A485" s="243"/>
      <c r="B485" s="231" t="s">
        <v>21</v>
      </c>
      <c r="C485" s="22">
        <v>908</v>
      </c>
      <c r="D485" s="23" t="s">
        <v>10</v>
      </c>
      <c r="E485" s="23" t="s">
        <v>27</v>
      </c>
      <c r="F485" s="22" t="s">
        <v>269</v>
      </c>
      <c r="G485" s="24">
        <v>100</v>
      </c>
      <c r="H485" s="43">
        <v>0</v>
      </c>
      <c r="I485" s="63">
        <v>367.2</v>
      </c>
      <c r="J485" s="121">
        <v>365.20400000000001</v>
      </c>
      <c r="K485" s="63">
        <f t="shared" si="75"/>
        <v>-1.9959999999999809</v>
      </c>
      <c r="L485" s="121">
        <f t="shared" si="76"/>
        <v>99.456427015250554</v>
      </c>
      <c r="M485" s="88"/>
    </row>
    <row r="486" spans="1:13" ht="15.75" x14ac:dyDescent="0.2">
      <c r="A486" s="256"/>
      <c r="B486" s="10" t="s">
        <v>122</v>
      </c>
      <c r="C486" s="18">
        <v>908</v>
      </c>
      <c r="D486" s="20" t="s">
        <v>53</v>
      </c>
      <c r="E486" s="20"/>
      <c r="F486" s="18"/>
      <c r="G486" s="19"/>
      <c r="H486" s="41" t="e">
        <f>H487</f>
        <v>#REF!</v>
      </c>
      <c r="I486" s="52">
        <f>I487</f>
        <v>409.55</v>
      </c>
      <c r="J486" s="123">
        <f>J487</f>
        <v>409.48499999999996</v>
      </c>
      <c r="K486" s="52">
        <f t="shared" si="75"/>
        <v>-6.500000000005457E-2</v>
      </c>
      <c r="L486" s="123">
        <f t="shared" si="76"/>
        <v>99.984128921987534</v>
      </c>
      <c r="M486" s="87"/>
    </row>
    <row r="487" spans="1:13" ht="15.75" x14ac:dyDescent="0.2">
      <c r="A487" s="256"/>
      <c r="B487" s="10" t="s">
        <v>123</v>
      </c>
      <c r="C487" s="18">
        <v>908</v>
      </c>
      <c r="D487" s="20" t="s">
        <v>53</v>
      </c>
      <c r="E487" s="20" t="s">
        <v>20</v>
      </c>
      <c r="F487" s="18"/>
      <c r="G487" s="19"/>
      <c r="H487" s="41" t="e">
        <f>H488+H491</f>
        <v>#REF!</v>
      </c>
      <c r="I487" s="52">
        <f>I488+I491+I496</f>
        <v>409.55</v>
      </c>
      <c r="J487" s="123">
        <f>J488+J491+J496</f>
        <v>409.48499999999996</v>
      </c>
      <c r="K487" s="52">
        <f t="shared" si="75"/>
        <v>-6.500000000005457E-2</v>
      </c>
      <c r="L487" s="123">
        <f t="shared" si="76"/>
        <v>99.984128921987534</v>
      </c>
      <c r="M487" s="87"/>
    </row>
    <row r="488" spans="1:13" ht="21.75" customHeight="1" x14ac:dyDescent="0.2">
      <c r="A488" s="256"/>
      <c r="B488" s="10" t="s">
        <v>124</v>
      </c>
      <c r="C488" s="18">
        <v>908</v>
      </c>
      <c r="D488" s="20" t="s">
        <v>53</v>
      </c>
      <c r="E488" s="20" t="s">
        <v>20</v>
      </c>
      <c r="F488" s="18" t="s">
        <v>256</v>
      </c>
      <c r="G488" s="19"/>
      <c r="H488" s="41">
        <f t="shared" ref="H488:J488" si="84">H489</f>
        <v>260</v>
      </c>
      <c r="I488" s="52">
        <f t="shared" si="84"/>
        <v>248.3</v>
      </c>
      <c r="J488" s="123">
        <f t="shared" si="84"/>
        <v>248.285</v>
      </c>
      <c r="K488" s="52">
        <f t="shared" si="75"/>
        <v>-1.5000000000014779E-2</v>
      </c>
      <c r="L488" s="123">
        <f t="shared" si="76"/>
        <v>99.993958920660489</v>
      </c>
      <c r="M488" s="87"/>
    </row>
    <row r="489" spans="1:13" ht="15.75" x14ac:dyDescent="0.2">
      <c r="A489" s="256"/>
      <c r="B489" s="9" t="s">
        <v>258</v>
      </c>
      <c r="C489" s="18">
        <v>908</v>
      </c>
      <c r="D489" s="20" t="s">
        <v>53</v>
      </c>
      <c r="E489" s="20" t="s">
        <v>20</v>
      </c>
      <c r="F489" s="18" t="s">
        <v>257</v>
      </c>
      <c r="G489" s="19"/>
      <c r="H489" s="41">
        <f>H490</f>
        <v>260</v>
      </c>
      <c r="I489" s="52">
        <f>I490</f>
        <v>248.3</v>
      </c>
      <c r="J489" s="123">
        <f>J490</f>
        <v>248.285</v>
      </c>
      <c r="K489" s="52">
        <f t="shared" si="75"/>
        <v>-1.5000000000014779E-2</v>
      </c>
      <c r="L489" s="123">
        <f t="shared" si="76"/>
        <v>99.993958920660489</v>
      </c>
      <c r="M489" s="87"/>
    </row>
    <row r="490" spans="1:13" ht="15.75" x14ac:dyDescent="0.2">
      <c r="A490" s="256"/>
      <c r="B490" s="9" t="s">
        <v>199</v>
      </c>
      <c r="C490" s="18">
        <v>908</v>
      </c>
      <c r="D490" s="20" t="s">
        <v>53</v>
      </c>
      <c r="E490" s="20" t="s">
        <v>20</v>
      </c>
      <c r="F490" s="18" t="s">
        <v>257</v>
      </c>
      <c r="G490" s="19">
        <v>200</v>
      </c>
      <c r="H490" s="41">
        <v>260</v>
      </c>
      <c r="I490" s="52">
        <v>248.3</v>
      </c>
      <c r="J490" s="123">
        <v>248.285</v>
      </c>
      <c r="K490" s="52">
        <f t="shared" si="75"/>
        <v>-1.5000000000014779E-2</v>
      </c>
      <c r="L490" s="123">
        <f t="shared" si="76"/>
        <v>99.993958920660489</v>
      </c>
      <c r="M490" s="87"/>
    </row>
    <row r="491" spans="1:13" s="77" customFormat="1" ht="63" x14ac:dyDescent="0.2">
      <c r="A491" s="268"/>
      <c r="B491" s="227" t="s">
        <v>449</v>
      </c>
      <c r="C491" s="113">
        <v>908</v>
      </c>
      <c r="D491" s="114" t="s">
        <v>53</v>
      </c>
      <c r="E491" s="114" t="s">
        <v>20</v>
      </c>
      <c r="F491" s="79" t="s">
        <v>234</v>
      </c>
      <c r="G491" s="115"/>
      <c r="H491" s="76" t="e">
        <f>H492+#REF!</f>
        <v>#REF!</v>
      </c>
      <c r="I491" s="139">
        <f>I492+I494</f>
        <v>129</v>
      </c>
      <c r="J491" s="154">
        <f>J492+J494</f>
        <v>129</v>
      </c>
      <c r="K491" s="168">
        <f t="shared" si="75"/>
        <v>0</v>
      </c>
      <c r="L491" s="154">
        <f t="shared" si="76"/>
        <v>100</v>
      </c>
      <c r="M491" s="95"/>
    </row>
    <row r="492" spans="1:13" s="77" customFormat="1" ht="15.75" x14ac:dyDescent="0.2">
      <c r="A492" s="268"/>
      <c r="B492" s="227" t="s">
        <v>105</v>
      </c>
      <c r="C492" s="74">
        <v>908</v>
      </c>
      <c r="D492" s="75" t="s">
        <v>53</v>
      </c>
      <c r="E492" s="78" t="s">
        <v>20</v>
      </c>
      <c r="F492" s="79" t="s">
        <v>235</v>
      </c>
      <c r="G492" s="80"/>
      <c r="H492" s="81">
        <f>H493</f>
        <v>4</v>
      </c>
      <c r="I492" s="82">
        <f>I493</f>
        <v>129</v>
      </c>
      <c r="J492" s="155">
        <f>J493</f>
        <v>129</v>
      </c>
      <c r="K492" s="82">
        <f t="shared" si="75"/>
        <v>0</v>
      </c>
      <c r="L492" s="155">
        <f t="shared" si="76"/>
        <v>100</v>
      </c>
      <c r="M492" s="95"/>
    </row>
    <row r="493" spans="1:13" s="77" customFormat="1" ht="15" customHeight="1" x14ac:dyDescent="0.2">
      <c r="A493" s="268"/>
      <c r="B493" s="282" t="s">
        <v>199</v>
      </c>
      <c r="C493" s="176">
        <v>908</v>
      </c>
      <c r="D493" s="175" t="s">
        <v>53</v>
      </c>
      <c r="E493" s="174" t="s">
        <v>20</v>
      </c>
      <c r="F493" s="79" t="s">
        <v>235</v>
      </c>
      <c r="G493" s="80">
        <v>200</v>
      </c>
      <c r="H493" s="81">
        <v>4</v>
      </c>
      <c r="I493" s="82">
        <v>129</v>
      </c>
      <c r="J493" s="155">
        <v>129</v>
      </c>
      <c r="K493" s="82">
        <f t="shared" si="75"/>
        <v>0</v>
      </c>
      <c r="L493" s="155">
        <f t="shared" si="76"/>
        <v>100</v>
      </c>
      <c r="M493" s="95"/>
    </row>
    <row r="494" spans="1:13" s="77" customFormat="1" ht="15.75" hidden="1" x14ac:dyDescent="0.2">
      <c r="A494" s="268"/>
      <c r="B494" s="62" t="s">
        <v>382</v>
      </c>
      <c r="C494" s="176">
        <v>908</v>
      </c>
      <c r="D494" s="175" t="s">
        <v>53</v>
      </c>
      <c r="E494" s="174" t="s">
        <v>20</v>
      </c>
      <c r="F494" s="79" t="s">
        <v>381</v>
      </c>
      <c r="G494" s="80"/>
      <c r="H494" s="81"/>
      <c r="I494" s="82">
        <f>I495</f>
        <v>0</v>
      </c>
      <c r="J494" s="155">
        <f>J495</f>
        <v>0</v>
      </c>
      <c r="K494" s="82">
        <f t="shared" ref="K494:K500" si="85">J494-I494</f>
        <v>0</v>
      </c>
      <c r="L494" s="155" t="e">
        <f t="shared" ref="L494:L500" si="86">J494/I494*100</f>
        <v>#DIV/0!</v>
      </c>
      <c r="M494" s="95"/>
    </row>
    <row r="495" spans="1:13" s="77" customFormat="1" ht="15.75" hidden="1" x14ac:dyDescent="0.2">
      <c r="A495" s="268"/>
      <c r="B495" s="282" t="s">
        <v>199</v>
      </c>
      <c r="C495" s="176">
        <v>908</v>
      </c>
      <c r="D495" s="175" t="s">
        <v>53</v>
      </c>
      <c r="E495" s="174" t="s">
        <v>20</v>
      </c>
      <c r="F495" s="79" t="s">
        <v>381</v>
      </c>
      <c r="G495" s="80">
        <v>200</v>
      </c>
      <c r="H495" s="81"/>
      <c r="I495" s="82">
        <v>0</v>
      </c>
      <c r="J495" s="155">
        <v>0</v>
      </c>
      <c r="K495" s="82">
        <f t="shared" si="85"/>
        <v>0</v>
      </c>
      <c r="L495" s="155" t="e">
        <f t="shared" si="86"/>
        <v>#DIV/0!</v>
      </c>
      <c r="M495" s="95"/>
    </row>
    <row r="496" spans="1:13" s="77" customFormat="1" ht="31.5" x14ac:dyDescent="0.2">
      <c r="A496" s="268"/>
      <c r="B496" s="62" t="s">
        <v>397</v>
      </c>
      <c r="C496" s="176">
        <v>908</v>
      </c>
      <c r="D496" s="175" t="s">
        <v>53</v>
      </c>
      <c r="E496" s="174" t="s">
        <v>20</v>
      </c>
      <c r="F496" s="79" t="s">
        <v>384</v>
      </c>
      <c r="G496" s="80"/>
      <c r="H496" s="81"/>
      <c r="I496" s="82">
        <f>I497+I499</f>
        <v>32.25</v>
      </c>
      <c r="J496" s="155">
        <f>J497+J499</f>
        <v>32.200000000000003</v>
      </c>
      <c r="K496" s="82">
        <f t="shared" si="85"/>
        <v>-4.9999999999997158E-2</v>
      </c>
      <c r="L496" s="155">
        <f t="shared" si="86"/>
        <v>99.844961240310084</v>
      </c>
      <c r="M496" s="95"/>
    </row>
    <row r="497" spans="1:13" s="77" customFormat="1" ht="15.75" x14ac:dyDescent="0.2">
      <c r="A497" s="268"/>
      <c r="B497" s="62" t="s">
        <v>387</v>
      </c>
      <c r="C497" s="176">
        <v>908</v>
      </c>
      <c r="D497" s="175" t="s">
        <v>53</v>
      </c>
      <c r="E497" s="174" t="s">
        <v>20</v>
      </c>
      <c r="F497" s="79" t="s">
        <v>383</v>
      </c>
      <c r="G497" s="80"/>
      <c r="H497" s="81"/>
      <c r="I497" s="82">
        <f>I498</f>
        <v>17.25</v>
      </c>
      <c r="J497" s="155">
        <f>J498</f>
        <v>17.2</v>
      </c>
      <c r="K497" s="82">
        <f t="shared" si="85"/>
        <v>-5.0000000000000711E-2</v>
      </c>
      <c r="L497" s="155">
        <f t="shared" si="86"/>
        <v>99.71014492753622</v>
      </c>
      <c r="M497" s="95"/>
    </row>
    <row r="498" spans="1:13" s="77" customFormat="1" ht="15.75" x14ac:dyDescent="0.2">
      <c r="A498" s="268"/>
      <c r="B498" s="282" t="s">
        <v>199</v>
      </c>
      <c r="C498" s="176">
        <v>908</v>
      </c>
      <c r="D498" s="175" t="s">
        <v>53</v>
      </c>
      <c r="E498" s="174" t="s">
        <v>20</v>
      </c>
      <c r="F498" s="79" t="s">
        <v>383</v>
      </c>
      <c r="G498" s="80">
        <v>200</v>
      </c>
      <c r="H498" s="81"/>
      <c r="I498" s="82">
        <v>17.25</v>
      </c>
      <c r="J498" s="155">
        <v>17.2</v>
      </c>
      <c r="K498" s="82">
        <f t="shared" si="85"/>
        <v>-5.0000000000000711E-2</v>
      </c>
      <c r="L498" s="155">
        <f t="shared" si="86"/>
        <v>99.71014492753622</v>
      </c>
      <c r="M498" s="95"/>
    </row>
    <row r="499" spans="1:13" s="77" customFormat="1" ht="15.75" x14ac:dyDescent="0.2">
      <c r="A499" s="268"/>
      <c r="B499" s="62" t="s">
        <v>386</v>
      </c>
      <c r="C499" s="176">
        <v>908</v>
      </c>
      <c r="D499" s="175" t="s">
        <v>53</v>
      </c>
      <c r="E499" s="174" t="s">
        <v>20</v>
      </c>
      <c r="F499" s="79" t="s">
        <v>385</v>
      </c>
      <c r="G499" s="80"/>
      <c r="H499" s="81"/>
      <c r="I499" s="82">
        <f>I500</f>
        <v>15</v>
      </c>
      <c r="J499" s="155">
        <f>J500</f>
        <v>15</v>
      </c>
      <c r="K499" s="82">
        <f t="shared" si="85"/>
        <v>0</v>
      </c>
      <c r="L499" s="155">
        <f t="shared" si="86"/>
        <v>100</v>
      </c>
      <c r="M499" s="95"/>
    </row>
    <row r="500" spans="1:13" s="77" customFormat="1" ht="15.75" x14ac:dyDescent="0.2">
      <c r="A500" s="268"/>
      <c r="B500" s="282" t="s">
        <v>199</v>
      </c>
      <c r="C500" s="176">
        <v>908</v>
      </c>
      <c r="D500" s="175" t="s">
        <v>53</v>
      </c>
      <c r="E500" s="174" t="s">
        <v>20</v>
      </c>
      <c r="F500" s="79" t="s">
        <v>385</v>
      </c>
      <c r="G500" s="80">
        <v>200</v>
      </c>
      <c r="H500" s="81"/>
      <c r="I500" s="82">
        <v>15</v>
      </c>
      <c r="J500" s="155">
        <v>15</v>
      </c>
      <c r="K500" s="82">
        <f t="shared" si="85"/>
        <v>0</v>
      </c>
      <c r="L500" s="155">
        <f t="shared" si="86"/>
        <v>100</v>
      </c>
      <c r="M500" s="95"/>
    </row>
    <row r="501" spans="1:13" ht="15.75" x14ac:dyDescent="0.2">
      <c r="A501" s="256"/>
      <c r="B501" s="10" t="s">
        <v>125</v>
      </c>
      <c r="C501" s="18">
        <v>908</v>
      </c>
      <c r="D501" s="20" t="s">
        <v>47</v>
      </c>
      <c r="E501" s="20"/>
      <c r="F501" s="18"/>
      <c r="G501" s="19"/>
      <c r="H501" s="41">
        <f t="shared" ref="H501:I504" si="87">H502</f>
        <v>1741.5</v>
      </c>
      <c r="I501" s="52">
        <f t="shared" si="87"/>
        <v>2193.3000000000002</v>
      </c>
      <c r="J501" s="123">
        <f>J502</f>
        <v>2193.3000000000002</v>
      </c>
      <c r="K501" s="52">
        <f t="shared" si="75"/>
        <v>0</v>
      </c>
      <c r="L501" s="123">
        <f t="shared" si="76"/>
        <v>100</v>
      </c>
      <c r="M501" s="87"/>
    </row>
    <row r="502" spans="1:13" ht="15.75" x14ac:dyDescent="0.2">
      <c r="A502" s="256"/>
      <c r="B502" s="10" t="s">
        <v>126</v>
      </c>
      <c r="C502" s="18">
        <v>908</v>
      </c>
      <c r="D502" s="20" t="s">
        <v>47</v>
      </c>
      <c r="E502" s="20" t="s">
        <v>25</v>
      </c>
      <c r="F502" s="18"/>
      <c r="G502" s="19"/>
      <c r="H502" s="41">
        <f t="shared" si="87"/>
        <v>1741.5</v>
      </c>
      <c r="I502" s="52">
        <f t="shared" si="87"/>
        <v>2193.3000000000002</v>
      </c>
      <c r="J502" s="123">
        <f>J503</f>
        <v>2193.3000000000002</v>
      </c>
      <c r="K502" s="52">
        <f t="shared" si="75"/>
        <v>0</v>
      </c>
      <c r="L502" s="123">
        <f t="shared" si="76"/>
        <v>100</v>
      </c>
      <c r="M502" s="87"/>
    </row>
    <row r="503" spans="1:13" ht="31.5" x14ac:dyDescent="0.2">
      <c r="A503" s="256"/>
      <c r="B503" s="10" t="s">
        <v>83</v>
      </c>
      <c r="C503" s="18">
        <v>908</v>
      </c>
      <c r="D503" s="20" t="s">
        <v>47</v>
      </c>
      <c r="E503" s="20" t="s">
        <v>25</v>
      </c>
      <c r="F503" s="18" t="s">
        <v>187</v>
      </c>
      <c r="G503" s="19"/>
      <c r="H503" s="41">
        <f t="shared" si="87"/>
        <v>1741.5</v>
      </c>
      <c r="I503" s="52">
        <f t="shared" si="87"/>
        <v>2193.3000000000002</v>
      </c>
      <c r="J503" s="123">
        <f>J504</f>
        <v>2193.3000000000002</v>
      </c>
      <c r="K503" s="52">
        <f t="shared" si="75"/>
        <v>0</v>
      </c>
      <c r="L503" s="123">
        <f t="shared" si="76"/>
        <v>100</v>
      </c>
      <c r="M503" s="87"/>
    </row>
    <row r="504" spans="1:13" ht="15.75" x14ac:dyDescent="0.2">
      <c r="A504" s="256"/>
      <c r="B504" s="10" t="s">
        <v>127</v>
      </c>
      <c r="C504" s="18">
        <v>908</v>
      </c>
      <c r="D504" s="20" t="s">
        <v>47</v>
      </c>
      <c r="E504" s="20" t="s">
        <v>25</v>
      </c>
      <c r="F504" s="18" t="s">
        <v>338</v>
      </c>
      <c r="G504" s="19"/>
      <c r="H504" s="41">
        <f t="shared" si="87"/>
        <v>1741.5</v>
      </c>
      <c r="I504" s="52">
        <f t="shared" si="87"/>
        <v>2193.3000000000002</v>
      </c>
      <c r="J504" s="123">
        <f>J505</f>
        <v>2193.3000000000002</v>
      </c>
      <c r="K504" s="52">
        <f t="shared" si="75"/>
        <v>0</v>
      </c>
      <c r="L504" s="123">
        <f t="shared" si="76"/>
        <v>100</v>
      </c>
      <c r="M504" s="87"/>
    </row>
    <row r="505" spans="1:13" ht="16.5" thickBot="1" x14ac:dyDescent="0.25">
      <c r="A505" s="256"/>
      <c r="B505" s="10" t="s">
        <v>23</v>
      </c>
      <c r="C505" s="18">
        <v>908</v>
      </c>
      <c r="D505" s="20" t="s">
        <v>47</v>
      </c>
      <c r="E505" s="20" t="s">
        <v>25</v>
      </c>
      <c r="F505" s="18" t="s">
        <v>338</v>
      </c>
      <c r="G505" s="19">
        <v>800</v>
      </c>
      <c r="H505" s="41">
        <v>1741.5</v>
      </c>
      <c r="I505" s="140">
        <v>2193.3000000000002</v>
      </c>
      <c r="J505" s="123">
        <v>2193.3000000000002</v>
      </c>
      <c r="K505" s="52">
        <f t="shared" si="75"/>
        <v>0</v>
      </c>
      <c r="L505" s="123">
        <f t="shared" si="76"/>
        <v>100</v>
      </c>
      <c r="M505" s="87"/>
    </row>
    <row r="506" spans="1:13" ht="15.75" x14ac:dyDescent="0.2">
      <c r="A506" s="269"/>
      <c r="B506" s="283" t="s">
        <v>64</v>
      </c>
      <c r="C506" s="246" t="s">
        <v>0</v>
      </c>
      <c r="D506" s="246" t="s">
        <v>0</v>
      </c>
      <c r="E506" s="246" t="s">
        <v>0</v>
      </c>
      <c r="F506" s="246" t="s">
        <v>0</v>
      </c>
      <c r="G506" s="247" t="s">
        <v>0</v>
      </c>
      <c r="H506" s="248" t="e">
        <f>H8+H19+H128+H163+H309+H323</f>
        <v>#REF!</v>
      </c>
      <c r="I506" s="248">
        <f>I8+I19+I128+I163+I309+I323</f>
        <v>763534.97499999998</v>
      </c>
      <c r="J506" s="249">
        <f>J8+J19+J128+J163+J309+J323</f>
        <v>761932.4850000001</v>
      </c>
      <c r="K506" s="250">
        <f t="shared" si="75"/>
        <v>-1602.4899999998743</v>
      </c>
      <c r="L506" s="251">
        <f t="shared" si="76"/>
        <v>99.79012225340432</v>
      </c>
      <c r="M506" s="86"/>
    </row>
    <row r="507" spans="1:13" x14ac:dyDescent="0.2">
      <c r="A507" s="31"/>
    </row>
    <row r="508" spans="1:13" ht="18.75" customHeight="1" x14ac:dyDescent="0.2">
      <c r="A508" s="31"/>
      <c r="H508" s="34">
        <v>200118.1</v>
      </c>
      <c r="I508" s="34"/>
      <c r="J508" s="34"/>
      <c r="K508" s="34"/>
      <c r="L508" s="34"/>
      <c r="M508" s="34"/>
    </row>
    <row r="509" spans="1:13" ht="31.5" customHeight="1" x14ac:dyDescent="0.2">
      <c r="B509" s="29" t="s">
        <v>398</v>
      </c>
      <c r="C509" s="295" t="s">
        <v>399</v>
      </c>
      <c r="D509" s="295"/>
      <c r="E509" s="295"/>
      <c r="F509" s="295"/>
      <c r="G509" s="295"/>
    </row>
    <row r="510" spans="1:13" x14ac:dyDescent="0.2">
      <c r="H510" s="34"/>
      <c r="I510" s="34"/>
      <c r="J510" s="34"/>
      <c r="K510" s="34"/>
      <c r="L510" s="34"/>
      <c r="M510" s="34"/>
    </row>
  </sheetData>
  <mergeCells count="6">
    <mergeCell ref="A6:H6"/>
    <mergeCell ref="D2:H4"/>
    <mergeCell ref="C509:G509"/>
    <mergeCell ref="D1:G1"/>
    <mergeCell ref="A5:L5"/>
    <mergeCell ref="J2:L3"/>
  </mergeCells>
  <pageMargins left="0.23622047244094491" right="0.15748031496062992" top="0.35433070866141736" bottom="0.35433070866141736" header="0.31496062992125984" footer="0.55118110236220474"/>
  <pageSetup paperSize="9" scale="46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2020-01-22T07:54:44Z</dcterms:modified>
</cp:coreProperties>
</file>